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\Analisis Razonado - Press Release\2Q2023\Enel Gx Chile\"/>
    </mc:Choice>
  </mc:AlternateContent>
  <bookViews>
    <workbookView xWindow="-28920" yWindow="-2910" windowWidth="29040" windowHeight="15840" tabRatio="901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20" l="1"/>
  <c r="D12" i="20"/>
  <c r="E11" i="20"/>
  <c r="D11" i="20"/>
  <c r="D10" i="20"/>
  <c r="E9" i="20"/>
  <c r="D9" i="20"/>
  <c r="D8" i="20"/>
  <c r="E7" i="20"/>
  <c r="D7" i="20"/>
  <c r="E6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<sst xmlns="http://schemas.openxmlformats.org/spreadsheetml/2006/main" count="286" uniqueCount="161">
  <si>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</si>
  <si>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</si>
  <si>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</si>
  <si>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</si>
  <si>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</si>
  <si>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</si>
  <si>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</si>
  <si>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</si>
  <si>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</si>
  <si>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</si>
  <si>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</si>
  <si>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</si>
  <si>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</si>
  <si>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</si>
  <si>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</si>
  <si>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</si>
  <si>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</si>
  <si>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</si>
  <si>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</si>
  <si>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</si>
  <si>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</si>
  <si>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</si>
  <si>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</si>
  <si>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</si>
  <si>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</si>
  <si>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</si>
  <si>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</si>
  <si>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</si>
  <si>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</si>
  <si>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</si>
  <si>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</si>
  <si>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</si>
  <si>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</si>
  <si>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</si>
  <si>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</si>
  <si>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</si>
  <si>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</si>
  <si>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</si>
  <si>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</si>
  <si>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</si>
  <si>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</si>
  <si>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</si>
  <si>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</si>
  <si>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</si>
  <si>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</si>
  <si>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</si>
  <si>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</si>
  <si>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</si>
  <si>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</si>
  <si>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</si>
  <si>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</si>
  <si>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</si>
  <si>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</si>
  <si>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</si>
  <si>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</si>
  <si>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</si>
  <si>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</si>
  <si>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</si>
  <si>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</si>
  <si>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</si>
  <si>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</si>
  <si>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</si>
  <si>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</si>
  <si>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</si>
  <si>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</si>
  <si>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</si>
  <si>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</si>
  <si>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</si>
  <si>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</si>
  <si>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</si>
  <si>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</si>
  <si>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</si>
  <si>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</si>
  <si>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</si>
  <si>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</si>
  <si>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</si>
  <si>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</si>
  <si>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</si>
  <si>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</si>
  <si>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</si>
  <si>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</si>
  <si>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</si>
  <si>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</si>
  <si>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</si>
  <si>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</si>
  <si>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</si>
  <si>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</si>
  <si>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</si>
  <si>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</si>
  <si>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</si>
  <si>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</si>
  <si>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</si>
  <si>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</si>
  <si>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</si>
  <si>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</si>
  <si>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</si>
  <si>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</si>
  <si>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</si>
  <si>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</si>
  <si>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</si>
  <si>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</si>
  <si>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</si>
  <si>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</si>
  <si>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</si>
  <si>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</si>
  <si>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</si>
  <si>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</si>
  <si>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</si>
  <si>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</si>
  <si>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</si>
  <si>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</si>
  <si>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</si>
  <si>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</si>
  <si>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</si>
  <si>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</si>
  <si>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</si>
  <si>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</si>
  <si>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</si>
  <si>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</si>
  <si>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</si>
  <si>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</si>
  <si>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</si>
  <si>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</si>
  <si>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</si>
  <si>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</si>
  <si>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</si>
  <si>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</si>
  <si>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</si>
  <si>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</si>
  <si>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</si>
  <si>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</si>
  <si>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</si>
  <si>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</si>
  <si>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</si>
  <si>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</si>
  <si>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</si>
  <si>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</si>
  <si>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</si>
  <si>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</si>
  <si>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</si>
  <si>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>Dec-22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</si>
  <si>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</si>
  <si>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</si>
  <si>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</si>
  <si>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</si>
  <si>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</si>
  <si>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>NON-OPERATING INCOME
(Figures in million Ch$)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</si>
  <si>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</si>
  <si>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</si>
  <si>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Mar-22</t>
  </si>
  <si>
    <t>December 31, 2022</t>
  </si>
  <si>
    <t>ENERGY SALES
(Figures in million Ch$)</t>
  </si>
  <si>
    <t>ENEL GENERACIÓN CHILE  
GENERATION BY TYPE OF TECHNOLOGY
Cumulative Figures
(in GWh)</t>
  </si>
  <si>
    <t>Financial expenses</t>
  </si>
  <si>
    <t>Jun-23</t>
  </si>
  <si>
    <t>Jun-22</t>
  </si>
  <si>
    <t>Q2 2023</t>
  </si>
  <si>
    <t>Q2 2022</t>
  </si>
  <si>
    <t xml:space="preserve">(*) As of June 30, 2023 and June 30, 2022 the average number of paid and subscribed shares was 8,201,754,580. </t>
  </si>
  <si>
    <t>June 30,
2023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</si>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</sst>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_-* #,##0_-;\-* #,##0_-;_-* &quot;-&quot;_-;_-@_-"/>
    <numFmt numFmtId="168" formatCode="_-* #,##0.00_-;\-* #,##0.00_-;_-* &quot;-&quot;??_-;_-@_-"/>
    <numFmt numFmtId="169" formatCode="#,##0\ ;\(#,##0\);&quot;-       &quot;"/>
    <numFmt numFmtId="170" formatCode="#,##0_);[Black]\(#,##0\);&quot;-       &quot;"/>
    <numFmt numFmtId="171" formatCode="0%_);\(0%\)"/>
    <numFmt numFmtId="172" formatCode="_-* #,##0_-;\-* #,##0_-;_-* &quot;-&quot;??_-;_-@_-"/>
    <numFmt numFmtId="173" formatCode="#,##0.00_);[Black]\(#,##0.00\);&quot;-       &quot;"/>
    <numFmt numFmtId="174" formatCode="0.0%"/>
    <numFmt numFmtId="175" formatCode="0.0%_);\(0.0%\)"/>
    <numFmt numFmtId="176" formatCode="#,##0.00_);\(#,##0.00\);&quot;  -  &quot;"/>
    <numFmt numFmtId="177" formatCode="0.0%;\(0.0%\)"/>
    <numFmt numFmtId="178" formatCode="#,##0.00\ ;\(#,##0.00\);&quot;-       &quot;"/>
    <numFmt numFmtId="179" formatCode="_(* #,##0.0_);_(* \(#,##0.0\);_(* &quot;-&quot;??_);_(@_)"/>
    <numFmt numFmtId="180" formatCode="0.0000%"/>
    <numFmt numFmtId="181" formatCode="_(#,##0_);\(#,##0\)"/>
    <numFmt numFmtId="182" formatCode="#,##0;\(#,##0\)"/>
    <numFmt numFmtId="183" formatCode="#,##0;\(#,##0\);\-"/>
    <numFmt numFmtId="184" formatCode="\ #,##0;\(#,##0\);\-"/>
    <numFmt numFmtId="185" formatCode="_-* #,##0.00_-;\-* #,##0.00_-;_-* &quot;-&quot;_-;_-@_-"/>
    <numFmt numFmtId="186" formatCode="0.000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" fillId="0" borderId="0"/>
    <xf numFmtId="168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8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Border="1" applyAlignment="1">
      <alignment vertical="center" wrapText="1"/>
    </xf>
    <xf numFmtId="0" fontId="14" fillId="4" borderId="0" xfId="21" applyFont="1" applyFill="1" applyBorder="1" applyAlignment="1">
      <alignment horizontal="center" vertical="center"/>
    </xf>
    <xf numFmtId="172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Border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Border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70" fontId="12" fillId="6" borderId="3" xfId="7" applyNumberFormat="1" applyFont="1" applyFill="1" applyBorder="1" applyAlignment="1">
      <alignment vertical="center"/>
    </xf>
    <xf numFmtId="170" fontId="12" fillId="4" borderId="3" xfId="7" applyNumberFormat="1" applyFont="1" applyFill="1" applyBorder="1" applyAlignment="1">
      <alignment vertical="center"/>
    </xf>
    <xf numFmtId="177" fontId="12" fillId="4" borderId="3" xfId="29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>
      <alignment horizontal="right" vertical="center"/>
    </xf>
    <xf numFmtId="174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4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70" fontId="12" fillId="6" borderId="1" xfId="7" applyNumberFormat="1" applyFont="1" applyFill="1" applyBorder="1" applyAlignment="1">
      <alignment vertical="center"/>
    </xf>
    <xf numFmtId="184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Border="1" applyAlignment="1">
      <alignment vertical="center"/>
    </xf>
    <xf numFmtId="184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70" fontId="14" fillId="6" borderId="8" xfId="7" applyNumberFormat="1" applyFont="1" applyFill="1" applyBorder="1" applyAlignment="1">
      <alignment vertical="center"/>
    </xf>
    <xf numFmtId="184" fontId="14" fillId="4" borderId="8" xfId="5" applyNumberFormat="1" applyFont="1" applyFill="1" applyBorder="1" applyAlignment="1">
      <alignment horizontal="right" vertical="center"/>
    </xf>
    <xf numFmtId="184" fontId="12" fillId="4" borderId="0" xfId="21" applyNumberFormat="1" applyFont="1" applyFill="1"/>
    <xf numFmtId="0" fontId="12" fillId="0" borderId="0" xfId="0" applyFont="1" applyFill="1" applyBorder="1"/>
    <xf numFmtId="0" fontId="12" fillId="4" borderId="0" xfId="21" applyFont="1" applyFill="1" applyBorder="1"/>
    <xf numFmtId="184" fontId="12" fillId="4" borderId="0" xfId="21" applyNumberFormat="1" applyFont="1" applyFill="1" applyBorder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9" fontId="12" fillId="4" borderId="3" xfId="24" applyNumberFormat="1" applyFont="1" applyFill="1" applyBorder="1" applyAlignment="1">
      <alignment horizontal="right" vertical="center"/>
    </xf>
    <xf numFmtId="175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 applyBorder="1"/>
    <xf numFmtId="0" fontId="12" fillId="4" borderId="13" xfId="24" applyFont="1" applyFill="1" applyBorder="1" applyAlignment="1">
      <alignment horizontal="left" vertical="center" indent="1"/>
    </xf>
    <xf numFmtId="169" fontId="12" fillId="4" borderId="1" xfId="24" applyNumberFormat="1" applyFont="1" applyFill="1" applyBorder="1" applyAlignment="1">
      <alignment horizontal="right" vertical="center"/>
    </xf>
    <xf numFmtId="175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70" fontId="12" fillId="6" borderId="10" xfId="7" applyNumberFormat="1" applyFont="1" applyFill="1" applyBorder="1" applyAlignment="1">
      <alignment vertical="center"/>
    </xf>
    <xf numFmtId="169" fontId="12" fillId="4" borderId="10" xfId="24" applyNumberFormat="1" applyFont="1" applyFill="1" applyBorder="1" applyAlignment="1">
      <alignment horizontal="right" vertical="center"/>
    </xf>
    <xf numFmtId="175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5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9" fontId="14" fillId="4" borderId="8" xfId="24" applyNumberFormat="1" applyFont="1" applyFill="1" applyBorder="1" applyAlignment="1">
      <alignment horizontal="right" vertical="center"/>
    </xf>
    <xf numFmtId="175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 applyBorder="1"/>
    <xf numFmtId="0" fontId="14" fillId="4" borderId="0" xfId="21" applyFont="1" applyFill="1"/>
    <xf numFmtId="0" fontId="14" fillId="4" borderId="4" xfId="21" applyFont="1" applyFill="1" applyBorder="1"/>
    <xf numFmtId="183" fontId="14" fillId="4" borderId="4" xfId="21" applyNumberFormat="1" applyFont="1" applyFill="1" applyBorder="1" applyAlignment="1">
      <alignment horizontal="right" vertical="center"/>
    </xf>
    <xf numFmtId="175" fontId="14" fillId="4" borderId="4" xfId="33" applyNumberFormat="1" applyFont="1" applyFill="1" applyBorder="1" applyAlignment="1">
      <alignment horizontal="right" vertical="center"/>
    </xf>
    <xf numFmtId="183" fontId="14" fillId="4" borderId="0" xfId="21" applyNumberFormat="1" applyFont="1" applyFill="1" applyBorder="1" applyAlignment="1">
      <alignment vertical="center"/>
    </xf>
    <xf numFmtId="0" fontId="14" fillId="4" borderId="8" xfId="21" applyFont="1" applyFill="1" applyBorder="1"/>
    <xf numFmtId="183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70" fontId="12" fillId="6" borderId="15" xfId="7" applyNumberFormat="1" applyFont="1" applyFill="1" applyBorder="1" applyAlignment="1">
      <alignment vertical="center"/>
    </xf>
    <xf numFmtId="169" fontId="12" fillId="4" borderId="15" xfId="24" applyNumberFormat="1" applyFont="1" applyFill="1" applyBorder="1" applyAlignment="1">
      <alignment horizontal="right" vertical="center"/>
    </xf>
    <xf numFmtId="175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3" fontId="14" fillId="4" borderId="10" xfId="21" applyNumberFormat="1" applyFont="1" applyFill="1" applyBorder="1" applyAlignment="1">
      <alignment horizontal="right" vertical="center"/>
    </xf>
    <xf numFmtId="175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70" fontId="20" fillId="6" borderId="15" xfId="7" applyNumberFormat="1" applyFont="1" applyFill="1" applyBorder="1" applyAlignment="1">
      <alignment vertical="center"/>
    </xf>
    <xf numFmtId="169" fontId="20" fillId="4" borderId="15" xfId="24" applyNumberFormat="1" applyFont="1" applyFill="1" applyBorder="1" applyAlignment="1">
      <alignment horizontal="right" vertical="center"/>
    </xf>
    <xf numFmtId="175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 applyBorder="1"/>
    <xf numFmtId="0" fontId="20" fillId="4" borderId="0" xfId="21" applyFont="1" applyFill="1"/>
    <xf numFmtId="183" fontId="12" fillId="4" borderId="0" xfId="21" applyNumberFormat="1" applyFont="1" applyFill="1"/>
    <xf numFmtId="183" fontId="12" fillId="4" borderId="0" xfId="21" applyNumberFormat="1" applyFont="1" applyFill="1" applyBorder="1"/>
    <xf numFmtId="0" fontId="22" fillId="0" borderId="0" xfId="0" applyFont="1" applyFill="1" applyBorder="1"/>
    <xf numFmtId="38" fontId="12" fillId="0" borderId="0" xfId="18" applyNumberFormat="1" applyFont="1" applyBorder="1"/>
    <xf numFmtId="0" fontId="12" fillId="0" borderId="0" xfId="18" applyFont="1" applyBorder="1"/>
    <xf numFmtId="177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7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4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Fill="1" applyBorder="1" applyAlignment="1">
      <alignment vertical="center"/>
    </xf>
    <xf numFmtId="169" fontId="12" fillId="4" borderId="10" xfId="15" applyNumberFormat="1" applyFont="1" applyFill="1" applyBorder="1" applyAlignment="1">
      <alignment vertical="center"/>
    </xf>
    <xf numFmtId="169" fontId="12" fillId="0" borderId="10" xfId="27" applyNumberFormat="1" applyFont="1" applyFill="1" applyBorder="1" applyAlignment="1">
      <alignment vertical="center"/>
    </xf>
    <xf numFmtId="175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38" fontId="12" fillId="0" borderId="0" xfId="18" applyNumberFormat="1" applyFont="1"/>
    <xf numFmtId="0" fontId="20" fillId="4" borderId="1" xfId="21" applyFont="1" applyFill="1" applyBorder="1" applyAlignment="1">
      <alignment horizontal="left" vertical="center" indent="2"/>
    </xf>
    <xf numFmtId="170" fontId="20" fillId="6" borderId="1" xfId="7" applyNumberFormat="1" applyFont="1" applyFill="1" applyBorder="1" applyAlignment="1">
      <alignment vertical="center"/>
    </xf>
    <xf numFmtId="169" fontId="20" fillId="4" borderId="1" xfId="24" applyNumberFormat="1" applyFont="1" applyFill="1" applyBorder="1" applyAlignment="1">
      <alignment horizontal="right" vertical="center"/>
    </xf>
    <xf numFmtId="175" fontId="20" fillId="4" borderId="1" xfId="33" applyNumberFormat="1" applyFont="1" applyFill="1" applyBorder="1" applyAlignment="1">
      <alignment horizontal="right" vertical="center"/>
    </xf>
    <xf numFmtId="177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85" fontId="12" fillId="6" borderId="2" xfId="6" applyNumberFormat="1" applyFont="1" applyFill="1" applyBorder="1" applyAlignment="1">
      <alignment vertical="center"/>
    </xf>
    <xf numFmtId="185" fontId="12" fillId="4" borderId="2" xfId="6" applyNumberFormat="1" applyFont="1" applyFill="1" applyBorder="1" applyAlignment="1">
      <alignment vertical="center"/>
    </xf>
    <xf numFmtId="173" fontId="12" fillId="4" borderId="2" xfId="21" applyNumberFormat="1" applyFont="1" applyFill="1" applyBorder="1" applyAlignment="1">
      <alignment horizontal="right" vertical="center"/>
    </xf>
    <xf numFmtId="176" fontId="12" fillId="4" borderId="2" xfId="21" applyNumberFormat="1" applyFont="1" applyFill="1" applyBorder="1" applyAlignment="1">
      <alignment vertical="center"/>
    </xf>
    <xf numFmtId="176" fontId="12" fillId="4" borderId="0" xfId="21" applyNumberFormat="1" applyFont="1" applyFill="1" applyBorder="1" applyAlignment="1">
      <alignment vertical="center"/>
    </xf>
    <xf numFmtId="0" fontId="12" fillId="4" borderId="0" xfId="21" applyFont="1" applyFill="1" applyBorder="1" applyAlignment="1">
      <alignment horizontal="center" vertical="center"/>
    </xf>
    <xf numFmtId="185" fontId="12" fillId="6" borderId="0" xfId="6" applyNumberFormat="1" applyFont="1" applyFill="1" applyBorder="1" applyAlignment="1">
      <alignment vertical="center"/>
    </xf>
    <xf numFmtId="185" fontId="12" fillId="4" borderId="0" xfId="6" applyNumberFormat="1" applyFont="1" applyFill="1" applyBorder="1" applyAlignment="1">
      <alignment vertical="center"/>
    </xf>
    <xf numFmtId="173" fontId="12" fillId="4" borderId="0" xfId="21" applyNumberFormat="1" applyFont="1" applyFill="1" applyBorder="1" applyAlignment="1">
      <alignment horizontal="right" vertical="center"/>
    </xf>
    <xf numFmtId="175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81" fontId="12" fillId="6" borderId="3" xfId="5" applyNumberFormat="1" applyFont="1" applyFill="1" applyBorder="1" applyAlignment="1">
      <alignment vertical="center"/>
    </xf>
    <xf numFmtId="181" fontId="12" fillId="4" borderId="3" xfId="5" applyNumberFormat="1" applyFont="1" applyFill="1" applyBorder="1" applyAlignment="1">
      <alignment vertical="center"/>
    </xf>
    <xf numFmtId="170" fontId="12" fillId="4" borderId="3" xfId="5" applyNumberFormat="1" applyFont="1" applyFill="1" applyBorder="1" applyAlignment="1">
      <alignment horizontal="right" vertical="center"/>
    </xf>
    <xf numFmtId="182" fontId="12" fillId="4" borderId="3" xfId="5" applyNumberFormat="1" applyFont="1" applyFill="1" applyBorder="1" applyAlignment="1">
      <alignment vertical="center"/>
    </xf>
    <xf numFmtId="182" fontId="12" fillId="4" borderId="0" xfId="5" applyNumberFormat="1" applyFont="1" applyFill="1" applyBorder="1" applyAlignment="1">
      <alignment vertical="center"/>
    </xf>
    <xf numFmtId="181" fontId="12" fillId="4" borderId="0" xfId="21" applyNumberFormat="1" applyFont="1" applyFill="1"/>
    <xf numFmtId="2" fontId="12" fillId="4" borderId="2" xfId="21" applyNumberFormat="1" applyFont="1" applyFill="1" applyBorder="1" applyAlignment="1">
      <alignment vertical="center"/>
    </xf>
    <xf numFmtId="174" fontId="12" fillId="6" borderId="0" xfId="29" applyNumberFormat="1" applyFont="1" applyFill="1" applyBorder="1" applyAlignment="1">
      <alignment vertical="center"/>
    </xf>
    <xf numFmtId="174" fontId="12" fillId="4" borderId="0" xfId="29" applyNumberFormat="1" applyFont="1" applyFill="1" applyBorder="1" applyAlignment="1">
      <alignment vertical="center"/>
    </xf>
    <xf numFmtId="175" fontId="12" fillId="4" borderId="0" xfId="29" applyNumberFormat="1" applyFont="1" applyFill="1" applyBorder="1" applyAlignment="1">
      <alignment vertical="center"/>
    </xf>
    <xf numFmtId="173" fontId="12" fillId="4" borderId="3" xfId="5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176" fontId="12" fillId="4" borderId="3" xfId="21" applyNumberFormat="1" applyFont="1" applyFill="1" applyBorder="1" applyAlignment="1">
      <alignment horizontal="right" vertical="center"/>
    </xf>
    <xf numFmtId="176" fontId="12" fillId="4" borderId="0" xfId="21" applyNumberFormat="1" applyFont="1" applyFill="1" applyBorder="1" applyAlignment="1">
      <alignment horizontal="right" vertical="center"/>
    </xf>
    <xf numFmtId="175" fontId="12" fillId="6" borderId="2" xfId="21" applyNumberFormat="1" applyFont="1" applyFill="1" applyBorder="1" applyAlignment="1">
      <alignment horizontal="right" vertical="center"/>
    </xf>
    <xf numFmtId="175" fontId="12" fillId="4" borderId="2" xfId="21" applyNumberFormat="1" applyFont="1" applyFill="1" applyBorder="1" applyAlignment="1">
      <alignment horizontal="right" vertical="center"/>
    </xf>
    <xf numFmtId="175" fontId="12" fillId="4" borderId="0" xfId="21" applyNumberFormat="1" applyFont="1" applyFill="1" applyBorder="1" applyAlignment="1">
      <alignment horizontal="right" vertical="center"/>
    </xf>
    <xf numFmtId="175" fontId="12" fillId="6" borderId="0" xfId="21" applyNumberFormat="1" applyFont="1" applyFill="1" applyBorder="1" applyAlignment="1">
      <alignment horizontal="right" vertical="center"/>
    </xf>
    <xf numFmtId="175" fontId="12" fillId="6" borderId="3" xfId="21" applyNumberFormat="1" applyFont="1" applyFill="1" applyBorder="1" applyAlignment="1">
      <alignment horizontal="right" vertical="center"/>
    </xf>
    <xf numFmtId="175" fontId="12" fillId="4" borderId="3" xfId="29" applyNumberFormat="1" applyFont="1" applyFill="1" applyBorder="1" applyAlignment="1">
      <alignment vertical="center"/>
    </xf>
    <xf numFmtId="175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 applyBorder="1"/>
    <xf numFmtId="0" fontId="22" fillId="0" borderId="0" xfId="18" applyFont="1" applyBorder="1"/>
    <xf numFmtId="0" fontId="22" fillId="0" borderId="0" xfId="18" applyFont="1" applyFill="1" applyBorder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/>
    </xf>
    <xf numFmtId="0" fontId="14" fillId="4" borderId="0" xfId="21" applyFont="1" applyFill="1" applyBorder="1" applyAlignment="1">
      <alignment horizontal="left" vertical="center" wrapText="1"/>
    </xf>
    <xf numFmtId="0" fontId="12" fillId="4" borderId="6" xfId="21" applyFont="1" applyFill="1" applyBorder="1"/>
    <xf numFmtId="169" fontId="12" fillId="4" borderId="0" xfId="0" applyNumberFormat="1" applyFont="1" applyFill="1" applyBorder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9" fontId="12" fillId="4" borderId="10" xfId="0" applyNumberFormat="1" applyFont="1" applyFill="1" applyBorder="1" applyAlignment="1" applyProtection="1">
      <alignment vertical="center"/>
      <protection locked="0"/>
    </xf>
    <xf numFmtId="169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70" fontId="14" fillId="6" borderId="7" xfId="7" applyNumberFormat="1" applyFont="1" applyFill="1" applyBorder="1" applyAlignment="1">
      <alignment vertical="center"/>
    </xf>
    <xf numFmtId="169" fontId="14" fillId="4" borderId="7" xfId="24" applyNumberFormat="1" applyFont="1" applyFill="1" applyBorder="1" applyAlignment="1">
      <alignment horizontal="right" vertical="center"/>
    </xf>
    <xf numFmtId="169" fontId="14" fillId="4" borderId="0" xfId="0" applyNumberFormat="1" applyFont="1" applyFill="1" applyBorder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3" fontId="14" fillId="6" borderId="16" xfId="5" applyNumberFormat="1" applyFont="1" applyFill="1" applyBorder="1" applyAlignment="1">
      <alignment horizontal="right" vertical="center"/>
    </xf>
    <xf numFmtId="183" fontId="14" fillId="4" borderId="17" xfId="5" applyNumberFormat="1" applyFont="1" applyFill="1" applyBorder="1" applyAlignment="1">
      <alignment horizontal="right" vertical="center"/>
    </xf>
    <xf numFmtId="175" fontId="14" fillId="4" borderId="17" xfId="29" applyNumberFormat="1" applyFont="1" applyFill="1" applyBorder="1" applyAlignment="1">
      <alignment horizontal="right" vertical="center"/>
    </xf>
    <xf numFmtId="183" fontId="12" fillId="6" borderId="3" xfId="5" applyNumberFormat="1" applyFont="1" applyFill="1" applyBorder="1" applyAlignment="1">
      <alignment horizontal="right" vertical="center"/>
    </xf>
    <xf numFmtId="183" fontId="12" fillId="4" borderId="3" xfId="5" applyNumberFormat="1" applyFont="1" applyFill="1" applyBorder="1" applyAlignment="1">
      <alignment horizontal="right" vertical="center"/>
    </xf>
    <xf numFmtId="175" fontId="12" fillId="4" borderId="3" xfId="5" applyNumberFormat="1" applyFont="1" applyFill="1" applyBorder="1" applyAlignment="1">
      <alignment horizontal="right" vertical="center"/>
    </xf>
    <xf numFmtId="183" fontId="12" fillId="6" borderId="1" xfId="5" applyNumberFormat="1" applyFont="1" applyFill="1" applyBorder="1" applyAlignment="1">
      <alignment horizontal="right" vertical="center"/>
    </xf>
    <xf numFmtId="183" fontId="12" fillId="4" borderId="1" xfId="5" applyNumberFormat="1" applyFont="1" applyFill="1" applyBorder="1" applyAlignment="1">
      <alignment horizontal="right" vertical="center"/>
    </xf>
    <xf numFmtId="175" fontId="12" fillId="4" borderId="1" xfId="5" applyNumberFormat="1" applyFont="1" applyFill="1" applyBorder="1" applyAlignment="1">
      <alignment horizontal="right" vertical="center"/>
    </xf>
    <xf numFmtId="183" fontId="12" fillId="6" borderId="2" xfId="5" applyNumberFormat="1" applyFont="1" applyFill="1" applyBorder="1" applyAlignment="1">
      <alignment horizontal="right" vertical="center"/>
    </xf>
    <xf numFmtId="183" fontId="12" fillId="4" borderId="2" xfId="5" applyNumberFormat="1" applyFont="1" applyFill="1" applyBorder="1" applyAlignment="1">
      <alignment horizontal="right" vertical="center"/>
    </xf>
    <xf numFmtId="175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3" fontId="14" fillId="6" borderId="17" xfId="5" applyNumberFormat="1" applyFont="1" applyFill="1" applyBorder="1" applyAlignment="1">
      <alignment horizontal="right" vertical="center"/>
    </xf>
    <xf numFmtId="175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3" fontId="14" fillId="6" borderId="2" xfId="5" applyNumberFormat="1" applyFont="1" applyFill="1" applyBorder="1" applyAlignment="1">
      <alignment horizontal="right" vertical="center"/>
    </xf>
    <xf numFmtId="183" fontId="14" fillId="4" borderId="2" xfId="5" applyNumberFormat="1" applyFont="1" applyFill="1" applyBorder="1" applyAlignment="1">
      <alignment horizontal="right" vertical="center"/>
    </xf>
    <xf numFmtId="175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4" fontId="14" fillId="6" borderId="3" xfId="29" applyNumberFormat="1" applyFont="1" applyFill="1" applyBorder="1" applyAlignment="1">
      <alignment horizontal="right" vertical="center"/>
    </xf>
    <xf numFmtId="174" fontId="14" fillId="4" borderId="3" xfId="29" applyNumberFormat="1" applyFont="1" applyFill="1" applyBorder="1" applyAlignment="1">
      <alignment horizontal="right" vertical="center"/>
    </xf>
    <xf numFmtId="175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center" vertical="top" wrapText="1"/>
    </xf>
    <xf numFmtId="10" fontId="16" fillId="4" borderId="0" xfId="29" applyNumberFormat="1" applyFont="1" applyFill="1"/>
    <xf numFmtId="0" fontId="16" fillId="4" borderId="0" xfId="0" applyFont="1" applyFill="1"/>
    <xf numFmtId="179" fontId="12" fillId="3" borderId="0" xfId="5" applyNumberFormat="1" applyFont="1" applyFill="1" applyBorder="1"/>
    <xf numFmtId="183" fontId="14" fillId="4" borderId="16" xfId="5" applyNumberFormat="1" applyFont="1" applyFill="1" applyBorder="1" applyAlignment="1">
      <alignment horizontal="right" vertical="center"/>
    </xf>
    <xf numFmtId="175" fontId="14" fillId="4" borderId="16" xfId="29" applyNumberFormat="1" applyFont="1" applyFill="1" applyBorder="1" applyAlignment="1">
      <alignment horizontal="right" vertical="center"/>
    </xf>
    <xf numFmtId="186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6" fillId="0" borderId="0" xfId="0" applyFont="1" applyBorder="1"/>
    <xf numFmtId="0" fontId="12" fillId="4" borderId="0" xfId="0" applyFont="1" applyFill="1" applyBorder="1"/>
    <xf numFmtId="0" fontId="14" fillId="4" borderId="7" xfId="18" applyFont="1" applyFill="1" applyBorder="1" applyAlignment="1">
      <alignment horizontal="left" vertical="center" indent="1"/>
    </xf>
    <xf numFmtId="169" fontId="14" fillId="4" borderId="7" xfId="18" applyNumberFormat="1" applyFont="1" applyFill="1" applyBorder="1" applyAlignment="1">
      <alignment vertical="center"/>
    </xf>
    <xf numFmtId="170" fontId="14" fillId="4" borderId="7" xfId="18" applyNumberFormat="1" applyFont="1" applyFill="1" applyBorder="1" applyAlignment="1">
      <alignment vertical="center"/>
    </xf>
    <xf numFmtId="171" fontId="14" fillId="4" borderId="7" xfId="33" applyNumberFormat="1" applyFont="1" applyFill="1" applyBorder="1" applyAlignment="1">
      <alignment vertical="center"/>
    </xf>
    <xf numFmtId="0" fontId="12" fillId="4" borderId="0" xfId="18" applyFont="1" applyFill="1" applyBorder="1"/>
    <xf numFmtId="170" fontId="14" fillId="6" borderId="3" xfId="7" applyNumberFormat="1" applyFont="1" applyFill="1" applyBorder="1" applyAlignment="1">
      <alignment vertical="center"/>
    </xf>
    <xf numFmtId="169" fontId="14" fillId="4" borderId="3" xfId="24" applyNumberFormat="1" applyFont="1" applyFill="1" applyBorder="1" applyAlignment="1">
      <alignment horizontal="right" vertical="center"/>
    </xf>
    <xf numFmtId="175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Border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70" fontId="12" fillId="6" borderId="2" xfId="7" applyNumberFormat="1" applyFont="1" applyFill="1" applyBorder="1" applyAlignment="1">
      <alignment vertical="center"/>
    </xf>
    <xf numFmtId="169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9" fontId="14" fillId="6" borderId="8" xfId="24" applyNumberFormat="1" applyFont="1" applyFill="1" applyBorder="1" applyAlignment="1">
      <alignment horizontal="right" vertical="center"/>
    </xf>
    <xf numFmtId="169" fontId="12" fillId="4" borderId="0" xfId="18" applyNumberFormat="1" applyFont="1" applyFill="1" applyBorder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2" fontId="12" fillId="4" borderId="10" xfId="5" applyNumberFormat="1" applyFont="1" applyFill="1" applyBorder="1" applyAlignment="1">
      <alignment vertical="center"/>
    </xf>
    <xf numFmtId="178" fontId="12" fillId="4" borderId="10" xfId="18" applyNumberFormat="1" applyFont="1" applyFill="1" applyBorder="1" applyAlignment="1">
      <alignment vertical="center"/>
    </xf>
    <xf numFmtId="174" fontId="12" fillId="4" borderId="10" xfId="29" applyNumberFormat="1" applyFont="1" applyFill="1" applyBorder="1" applyAlignment="1">
      <alignment vertical="center"/>
    </xf>
    <xf numFmtId="173" fontId="14" fillId="6" borderId="8" xfId="7" applyNumberFormat="1" applyFont="1" applyFill="1" applyBorder="1" applyAlignment="1">
      <alignment vertical="center"/>
    </xf>
    <xf numFmtId="178" fontId="14" fillId="4" borderId="8" xfId="15" applyNumberFormat="1" applyFont="1" applyFill="1" applyBorder="1" applyAlignment="1">
      <alignment horizontal="right" vertical="center"/>
    </xf>
    <xf numFmtId="0" fontId="12" fillId="0" borderId="0" xfId="18" applyFont="1" applyFill="1"/>
    <xf numFmtId="0" fontId="14" fillId="4" borderId="0" xfId="24" applyFont="1" applyFill="1" applyBorder="1" applyAlignment="1">
      <alignment horizontal="left" vertical="center" indent="1"/>
    </xf>
    <xf numFmtId="178" fontId="14" fillId="4" borderId="0" xfId="15" applyNumberFormat="1" applyFont="1" applyFill="1" applyBorder="1" applyAlignment="1">
      <alignment horizontal="right" vertical="center"/>
    </xf>
    <xf numFmtId="175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9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Fill="1" applyBorder="1" applyAlignment="1">
      <alignment horizontal="left" vertical="center" wrapText="1" indent="2"/>
    </xf>
    <xf numFmtId="169" fontId="12" fillId="0" borderId="0" xfId="18" applyNumberFormat="1" applyFont="1" applyFill="1" applyBorder="1" applyAlignment="1">
      <alignment vertical="center"/>
    </xf>
    <xf numFmtId="170" fontId="12" fillId="0" borderId="0" xfId="18" applyNumberFormat="1" applyFont="1" applyFill="1" applyBorder="1" applyAlignment="1">
      <alignment vertical="center"/>
    </xf>
    <xf numFmtId="180" fontId="12" fillId="0" borderId="0" xfId="33" applyNumberFormat="1" applyFont="1" applyFill="1" applyBorder="1" applyAlignment="1">
      <alignment vertical="center"/>
    </xf>
    <xf numFmtId="0" fontId="12" fillId="0" borderId="0" xfId="18" applyFont="1" applyFill="1" applyBorder="1"/>
    <xf numFmtId="169" fontId="12" fillId="0" borderId="0" xfId="18" applyNumberFormat="1" applyFont="1"/>
    <xf numFmtId="175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6" fontId="12" fillId="6" borderId="3" xfId="21" applyNumberFormat="1" applyFont="1" applyFill="1" applyBorder="1" applyAlignment="1">
      <alignment horizontal="right" vertical="center"/>
    </xf>
    <xf numFmtId="174" fontId="24" fillId="4" borderId="10" xfId="29" applyNumberFormat="1" applyFont="1" applyFill="1" applyBorder="1" applyAlignment="1">
      <alignment horizontal="right" vertical="center"/>
    </xf>
    <xf numFmtId="174" fontId="14" fillId="4" borderId="8" xfId="29" applyNumberFormat="1" applyFont="1" applyFill="1" applyBorder="1" applyAlignment="1">
      <alignment horizontal="right" vertical="center"/>
    </xf>
    <xf numFmtId="174" fontId="14" fillId="4" borderId="8" xfId="24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Fill="1" applyBorder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Border="1" applyAlignment="1">
      <alignment horizontal="center" wrapText="1"/>
    </xf>
    <xf numFmtId="0" fontId="14" fillId="4" borderId="0" xfId="21" applyFont="1" applyFill="1" applyBorder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4" fontId="14" fillId="4" borderId="19" xfId="21" applyNumberFormat="1" applyFont="1" applyFill="1" applyBorder="1" applyAlignment="1">
      <alignment horizontal="center" vertical="center"/>
    </xf>
    <xf numFmtId="174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center" vertical="top" wrapText="1"/>
    </xf>
    <xf numFmtId="49" fontId="14" fillId="4" borderId="0" xfId="18" applyNumberFormat="1" applyFont="1" applyFill="1" applyBorder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</cellXfs>
  <cellStyles count="38">
    <cellStyle name="60% - akcent 1" xfId="1"/>
    <cellStyle name="Comma [0] 2" xfId="2"/>
    <cellStyle name="Comma 2" xfId="3"/>
    <cellStyle name="Diseño" xfId="4"/>
    <cellStyle name="Millares" xfId="5" builtinId="3"/>
    <cellStyle name="Millares [0]" xfId="6" builtinId="6"/>
    <cellStyle name="Millares [0] 10" xfId="7"/>
    <cellStyle name="Millares [0] 2" xfId="8"/>
    <cellStyle name="Millares [0] 2 19" xfId="9"/>
    <cellStyle name="Millares [0] 2 3" xfId="10"/>
    <cellStyle name="Millares [0] 3" xfId="11"/>
    <cellStyle name="Millares 14" xfId="12"/>
    <cellStyle name="Millares 14 2" xfId="13"/>
    <cellStyle name="Millares 18" xfId="14"/>
    <cellStyle name="Millares 2" xfId="15"/>
    <cellStyle name="Millares 3" xfId="16"/>
    <cellStyle name="No-definido" xfId="17"/>
    <cellStyle name="Normal" xfId="0" builtinId="0"/>
    <cellStyle name="Normal 10" xfId="18"/>
    <cellStyle name="Normal 11" xfId="19"/>
    <cellStyle name="Normal 17 2" xfId="20"/>
    <cellStyle name="Normal 2" xfId="21"/>
    <cellStyle name="Normal 2 2" xfId="22"/>
    <cellStyle name="Normal 2 2 2" xfId="23"/>
    <cellStyle name="Normal 3" xfId="24"/>
    <cellStyle name="Normal 4" xfId="25"/>
    <cellStyle name="Normal_graficos" xfId="26"/>
    <cellStyle name="Normal_operacional" xfId="27"/>
    <cellStyle name="Percent 2" xfId="28"/>
    <cellStyle name="Porcentaje" xfId="29" builtinId="5"/>
    <cellStyle name="Porcentaje 2" xfId="30"/>
    <cellStyle name="Porcentaje 3" xfId="31"/>
    <cellStyle name="Porcentual 2" xfId="32"/>
    <cellStyle name="Porcentual 2 10" xfId="33"/>
    <cellStyle name="Porcentual 2 2" xfId="34"/>
    <cellStyle name="Porcentual 3" xfId="35"/>
    <cellStyle name="Porcentual 3 2" xfId="36"/>
    <cellStyle name="Porcentual 3 2 2" xfId="37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EC34095F-DC7F-4D5A-8335-45CC89A26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635107" cy="9252857"/>
        </a:xfrm>
        <a:prstGeom prst="rect">
          <a:avLst/>
        </a:prstGeom>
      </xdr:spPr>
    </xdr:pic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H1&amp;Q2</a:t>
          </a:r>
          <a:r>
            <a:rPr lang="es-CL" sz="3600" b="1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Hoja1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Carga por ALIM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NAVIGAZIONE"/>
      <sheetName val="Anagrafica Generale"/>
      <sheetName val="validaciones"/>
      <sheetName val="ctas diferido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Caja"/>
      <sheetName val="RREDES"/>
      <sheetName val="PROVI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SNC-Nov 2009"/>
      <sheetName val="VST-Nov 2009"/>
      <sheetName val="ANEXO_06"/>
      <sheetName val="ANEXO_14"/>
      <sheetName val="ANEXO_98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  <sheetName val="Design"/>
      <sheetName val="PR-7 ACTUAL"/>
      <sheetName val="CONSOL"/>
      <sheetName val="Balance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Pólos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 refreshError="1"/>
      <sheetData sheetId="121" refreshError="1"/>
      <sheetData sheetId="122" refreshError="1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>
        <row r="16">
          <cell r="C16" t="str">
            <v>ENERO</v>
          </cell>
        </row>
      </sheetData>
      <sheetData sheetId="353"/>
      <sheetData sheetId="354"/>
      <sheetData sheetId="355"/>
      <sheetData sheetId="356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5A0F"/>
  </sheetPr>
  <dimension ref="A1:AA59"/>
  <sheetViews>
    <sheetView showGridLines="0" showRowColHeaders="0" tabSelected="1" zoomScale="60" zoomScaleNormal="60" zoomScaleSheetLayoutView="85" workbookViewId="0">
      <selection activeCell="W35" sqref="W35"/>
    </sheetView>
  </sheetViews>
  <sheetFormatPr baseColWidth="10" defaultColWidth="0" defaultRowHeight="15" customHeight="1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6.75" customHeight="1"/>
    <row r="50" ht="15.75" hidden="1" customHeight="1"/>
    <row r="51" hidden="1"/>
    <row r="52" hidden="1"/>
    <row r="53" hidden="1"/>
    <row r="54" hidden="1"/>
    <row r="55" hidden="1"/>
    <row r="56" hidden="1"/>
    <row r="57" hidden="1"/>
    <row r="58" hidden="1"/>
    <row r="59" hidden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Q6"/>
  <sheetViews>
    <sheetView showGridLines="0" zoomScaleNormal="100" workbookViewId="0">
      <selection activeCell="B2" sqref="B2"/>
    </sheetView>
  </sheetViews>
  <sheetFormatPr baseColWidth="10" defaultRowHeight="12.75"/>
  <cols>
    <col min="1" max="1" width="5.42578125" style="26" customWidth="1"/>
    <col min="2" max="2" width="32.140625" style="26" customWidth="1"/>
    <col min="3" max="5" width="11.5703125" style="26" customWidth="1"/>
    <col min="6" max="6" width="1" style="26" customWidth="1"/>
    <col min="7" max="9" width="10.28515625" style="26" customWidth="1"/>
    <col min="10" max="10" width="1.140625" style="26" customWidth="1"/>
    <col min="11" max="12" width="10.42578125" style="26" customWidth="1"/>
    <col min="13" max="16384" width="11.42578125" style="26"/>
  </cols>
  <sheetData>
    <row r="2" spans="1:17" s="1" customFormat="1" ht="11.25" customHeight="1">
      <c r="C2" s="263" t="s">
        <v>107</v>
      </c>
      <c r="D2" s="263"/>
      <c r="E2" s="263"/>
      <c r="F2" s="263"/>
      <c r="G2" s="263"/>
      <c r="H2" s="263"/>
      <c r="I2" s="263"/>
      <c r="J2" s="2"/>
      <c r="K2" s="263" t="s">
        <v>108</v>
      </c>
      <c r="L2" s="263"/>
      <c r="M2" s="3"/>
      <c r="O2" s="4"/>
    </row>
    <row r="3" spans="1:17" s="1" customFormat="1" ht="12.75" customHeight="1">
      <c r="B3" s="5" t="s">
        <v>139</v>
      </c>
      <c r="C3" s="264" t="s">
        <v>109</v>
      </c>
      <c r="D3" s="264"/>
      <c r="E3" s="264"/>
      <c r="F3" s="6"/>
      <c r="G3" s="264" t="s">
        <v>110</v>
      </c>
      <c r="H3" s="264"/>
      <c r="I3" s="264"/>
      <c r="J3" s="2"/>
      <c r="K3" s="265" t="s">
        <v>111</v>
      </c>
      <c r="L3" s="265"/>
      <c r="O3" s="7"/>
      <c r="P3" s="7"/>
      <c r="Q3" s="7"/>
    </row>
    <row r="4" spans="1:17" s="1" customFormat="1" ht="12.75" customHeight="1">
      <c r="B4" s="8" t="s">
        <v>112</v>
      </c>
      <c r="C4" s="256" t="s">
        <v>154</v>
      </c>
      <c r="D4" s="257" t="s">
        <v>155</v>
      </c>
      <c r="E4" s="10" t="s">
        <v>82</v>
      </c>
      <c r="F4" s="11"/>
      <c r="G4" s="12" t="s">
        <v>156</v>
      </c>
      <c r="H4" s="13" t="s">
        <v>157</v>
      </c>
      <c r="I4" s="10" t="s">
        <v>82</v>
      </c>
      <c r="J4" s="14"/>
      <c r="K4" s="9" t="str">
        <f>+C4</f>
        <v>Jun-23</v>
      </c>
      <c r="L4" s="10" t="str">
        <f>+D4</f>
        <v>Jun-22</v>
      </c>
      <c r="O4" s="7"/>
      <c r="P4" s="7"/>
      <c r="Q4" s="7"/>
    </row>
    <row r="5" spans="1:17" s="1" customFormat="1" ht="11.25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1.25">
      <c r="A6" s="19"/>
      <c r="B6" s="20" t="s">
        <v>113</v>
      </c>
      <c r="C6" s="21">
        <v>15549</v>
      </c>
      <c r="D6" s="22">
        <v>15524</v>
      </c>
      <c r="E6" s="23">
        <v>1.6000000000000001E-3</v>
      </c>
      <c r="F6" s="24"/>
      <c r="G6" s="21">
        <v>7773</v>
      </c>
      <c r="H6" s="22">
        <v>7479</v>
      </c>
      <c r="I6" s="23">
        <v>3.9300000000000002E-2</v>
      </c>
      <c r="J6" s="2"/>
      <c r="K6" s="25">
        <v>0.40200000000000002</v>
      </c>
      <c r="L6" s="23">
        <v>0.41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L40"/>
  <sheetViews>
    <sheetView showGridLines="0" topLeftCell="A2" zoomScaleNormal="100" workbookViewId="0">
      <selection activeCell="B3" sqref="B3"/>
    </sheetView>
  </sheetViews>
  <sheetFormatPr baseColWidth="10" defaultColWidth="7.28515625" defaultRowHeight="11.25"/>
  <cols>
    <col min="1" max="1" width="4.85546875" style="47" customWidth="1"/>
    <col min="2" max="2" width="47" style="47" customWidth="1"/>
    <col min="3" max="5" width="11.5703125" style="110" customWidth="1"/>
    <col min="6" max="6" width="9.140625" style="47" customWidth="1"/>
    <col min="7" max="7" width="1.7109375" style="210" customWidth="1"/>
    <col min="8" max="10" width="9.85546875" style="47" customWidth="1"/>
    <col min="11" max="11" width="9" style="47" customWidth="1"/>
    <col min="12" max="12" width="7.28515625" style="47" customWidth="1"/>
    <col min="13" max="157" width="7.28515625" style="47"/>
    <col min="158" max="158" width="7.85546875" style="47" customWidth="1"/>
    <col min="159" max="159" width="67.5703125" style="47" bestFit="1" customWidth="1"/>
    <col min="160" max="160" width="15.85546875" style="47" customWidth="1"/>
    <col min="161" max="163" width="0" style="47" hidden="1" customWidth="1"/>
    <col min="164" max="164" width="1.28515625" style="47" customWidth="1"/>
    <col min="165" max="165" width="1.140625" style="47" customWidth="1"/>
    <col min="166" max="166" width="3.42578125" style="47" customWidth="1"/>
    <col min="167" max="167" width="15" style="47" customWidth="1"/>
    <col min="168" max="168" width="14" style="47" customWidth="1"/>
    <col min="169" max="16384" width="7.28515625" style="47"/>
  </cols>
  <sheetData>
    <row r="1" spans="2:11">
      <c r="B1" s="208"/>
      <c r="C1" s="209"/>
      <c r="D1" s="209"/>
      <c r="E1" s="209"/>
    </row>
    <row r="2" spans="2:11" ht="15" customHeight="1">
      <c r="C2" s="263" t="s">
        <v>127</v>
      </c>
      <c r="D2" s="263"/>
      <c r="E2" s="263"/>
      <c r="F2" s="263"/>
      <c r="H2" s="263" t="s">
        <v>114</v>
      </c>
      <c r="I2" s="263"/>
      <c r="J2" s="263"/>
      <c r="K2" s="263"/>
    </row>
    <row r="3" spans="2:11" ht="22.5">
      <c r="B3" s="30" t="s">
        <v>115</v>
      </c>
      <c r="C3" s="9" t="str">
        <f>+Market!C4</f>
        <v>Jun-23</v>
      </c>
      <c r="D3" s="10" t="str">
        <f>+Market!D4</f>
        <v>Jun-22</v>
      </c>
      <c r="E3" s="10" t="s">
        <v>81</v>
      </c>
      <c r="F3" s="30" t="s">
        <v>82</v>
      </c>
      <c r="G3" s="211"/>
      <c r="H3" s="9" t="str">
        <f>+Market!G4</f>
        <v>Q2 2023</v>
      </c>
      <c r="I3" s="10" t="str">
        <f>+Market!H4</f>
        <v>Q2 2022</v>
      </c>
      <c r="J3" s="10" t="s">
        <v>81</v>
      </c>
      <c r="K3" s="30" t="s">
        <v>82</v>
      </c>
    </row>
    <row r="4" spans="2:11" s="99" customFormat="1" ht="10.5" customHeight="1">
      <c r="B4" s="212"/>
      <c r="C4" s="245"/>
      <c r="D4" s="214"/>
      <c r="E4" s="214"/>
      <c r="F4" s="215"/>
      <c r="G4" s="216"/>
      <c r="H4" s="213"/>
      <c r="I4" s="214"/>
      <c r="J4" s="214"/>
      <c r="K4" s="215"/>
    </row>
    <row r="5" spans="2:11" s="99" customFormat="1" ht="15" customHeight="1">
      <c r="B5" s="197" t="s">
        <v>1</v>
      </c>
      <c r="C5" s="217">
        <v>1669103</v>
      </c>
      <c r="D5" s="218">
        <v>1422655</v>
      </c>
      <c r="E5" s="218">
        <v>246448</v>
      </c>
      <c r="F5" s="219">
        <v>0.17319999999999999</v>
      </c>
      <c r="G5" s="53"/>
      <c r="H5" s="217">
        <v>711546</v>
      </c>
      <c r="I5" s="218">
        <v>760926</v>
      </c>
      <c r="J5" s="218">
        <v>-49380</v>
      </c>
      <c r="K5" s="219">
        <v>-6.4899999999999999E-2</v>
      </c>
    </row>
    <row r="6" spans="2:11" s="99" customFormat="1" ht="15" customHeight="1">
      <c r="B6" s="220" t="s">
        <v>2</v>
      </c>
      <c r="C6" s="35">
        <v>1594645</v>
      </c>
      <c r="D6" s="55">
        <v>1344686</v>
      </c>
      <c r="E6" s="55">
        <v>249959</v>
      </c>
      <c r="F6" s="56">
        <v>0.18590000000000001</v>
      </c>
      <c r="G6" s="53"/>
      <c r="H6" s="35">
        <v>682937</v>
      </c>
      <c r="I6" s="55">
        <v>713967</v>
      </c>
      <c r="J6" s="55">
        <v>-31030</v>
      </c>
      <c r="K6" s="56">
        <v>-4.3499999999999997E-2</v>
      </c>
    </row>
    <row r="7" spans="2:11" s="99" customFormat="1" ht="15" customHeight="1">
      <c r="B7" s="221" t="s">
        <v>3</v>
      </c>
      <c r="C7" s="58">
        <v>74458</v>
      </c>
      <c r="D7" s="59">
        <v>77969</v>
      </c>
      <c r="E7" s="59">
        <v>-3511</v>
      </c>
      <c r="F7" s="260">
        <v>-4.4999999999999998E-2</v>
      </c>
      <c r="G7" s="53"/>
      <c r="H7" s="58">
        <v>28609</v>
      </c>
      <c r="I7" s="59">
        <v>46959</v>
      </c>
      <c r="J7" s="59">
        <v>-18350</v>
      </c>
      <c r="K7" s="59">
        <v>-0.39079999999999998</v>
      </c>
    </row>
    <row r="8" spans="2:11" s="99" customFormat="1" ht="15" customHeight="1">
      <c r="B8" s="63" t="s">
        <v>4</v>
      </c>
      <c r="C8" s="40">
        <v>-1453269</v>
      </c>
      <c r="D8" s="64">
        <v>-1306542</v>
      </c>
      <c r="E8" s="64">
        <v>-146727</v>
      </c>
      <c r="F8" s="65">
        <v>0.1123</v>
      </c>
      <c r="G8" s="53"/>
      <c r="H8" s="40">
        <v>-723073</v>
      </c>
      <c r="I8" s="64">
        <v>-745482</v>
      </c>
      <c r="J8" s="64">
        <v>22409</v>
      </c>
      <c r="K8" s="65">
        <v>-3.0099999999999998E-2</v>
      </c>
    </row>
    <row r="9" spans="2:11" s="99" customFormat="1" ht="15" customHeight="1">
      <c r="B9" s="222" t="s">
        <v>5</v>
      </c>
      <c r="C9" s="21">
        <v>-766459</v>
      </c>
      <c r="D9" s="51">
        <v>-695720</v>
      </c>
      <c r="E9" s="51">
        <v>-70739</v>
      </c>
      <c r="F9" s="52">
        <v>0.1017</v>
      </c>
      <c r="G9" s="53"/>
      <c r="H9" s="21">
        <v>-383880</v>
      </c>
      <c r="I9" s="51">
        <v>-384478</v>
      </c>
      <c r="J9" s="51">
        <v>598</v>
      </c>
      <c r="K9" s="52">
        <v>-1.6000000000000001E-3</v>
      </c>
    </row>
    <row r="10" spans="2:11" s="99" customFormat="1" ht="15" customHeight="1">
      <c r="B10" s="220" t="s">
        <v>6</v>
      </c>
      <c r="C10" s="35">
        <v>-348238</v>
      </c>
      <c r="D10" s="55">
        <v>-312475</v>
      </c>
      <c r="E10" s="55">
        <v>-35763</v>
      </c>
      <c r="F10" s="56">
        <v>0.1145</v>
      </c>
      <c r="G10" s="53"/>
      <c r="H10" s="35">
        <v>-212231</v>
      </c>
      <c r="I10" s="55">
        <v>-192751</v>
      </c>
      <c r="J10" s="55">
        <v>-19480</v>
      </c>
      <c r="K10" s="56">
        <v>0.1011</v>
      </c>
    </row>
    <row r="11" spans="2:11" s="99" customFormat="1" ht="15" customHeight="1">
      <c r="B11" s="223" t="s">
        <v>7</v>
      </c>
      <c r="C11" s="35">
        <v>-142920</v>
      </c>
      <c r="D11" s="55">
        <v>-135575</v>
      </c>
      <c r="E11" s="55">
        <v>-7345</v>
      </c>
      <c r="F11" s="56">
        <v>5.4199999999999998E-2</v>
      </c>
      <c r="G11" s="53"/>
      <c r="H11" s="35">
        <v>-69984</v>
      </c>
      <c r="I11" s="55">
        <v>-57741</v>
      </c>
      <c r="J11" s="55">
        <v>-12243</v>
      </c>
      <c r="K11" s="56">
        <v>0.21199999999999999</v>
      </c>
    </row>
    <row r="12" spans="2:11" s="99" customFormat="1" ht="15" customHeight="1">
      <c r="B12" s="221" t="s">
        <v>116</v>
      </c>
      <c r="C12" s="58">
        <v>-195652</v>
      </c>
      <c r="D12" s="59">
        <v>-162772</v>
      </c>
      <c r="E12" s="59">
        <v>-32880</v>
      </c>
      <c r="F12" s="62">
        <v>0.20200000000000001</v>
      </c>
      <c r="G12" s="53"/>
      <c r="H12" s="58">
        <v>-56978</v>
      </c>
      <c r="I12" s="59">
        <v>-110512</v>
      </c>
      <c r="J12" s="59">
        <v>53534</v>
      </c>
      <c r="K12" s="59">
        <v>-0.4844</v>
      </c>
    </row>
    <row r="13" spans="2:11" s="99" customFormat="1" ht="15" customHeight="1">
      <c r="B13" s="63" t="s">
        <v>8</v>
      </c>
      <c r="C13" s="40">
        <v>215834</v>
      </c>
      <c r="D13" s="64">
        <v>116113</v>
      </c>
      <c r="E13" s="64">
        <v>99721</v>
      </c>
      <c r="F13" s="65">
        <v>0.85880000000000001</v>
      </c>
      <c r="G13" s="53"/>
      <c r="H13" s="40">
        <v>-11527</v>
      </c>
      <c r="I13" s="64">
        <v>15444</v>
      </c>
      <c r="J13" s="64">
        <v>-26971</v>
      </c>
      <c r="K13" s="65">
        <v>-1.7464</v>
      </c>
    </row>
    <row r="14" spans="2:11" s="99" customFormat="1" ht="15" customHeight="1">
      <c r="B14" s="220" t="s">
        <v>9</v>
      </c>
      <c r="C14" s="21">
        <v>4717</v>
      </c>
      <c r="D14" s="51">
        <v>1981</v>
      </c>
      <c r="E14" s="51">
        <v>2736</v>
      </c>
      <c r="F14" s="52">
        <v>1.3811</v>
      </c>
      <c r="G14" s="53"/>
      <c r="H14" s="21">
        <v>3411</v>
      </c>
      <c r="I14" s="51">
        <v>1100</v>
      </c>
      <c r="J14" s="51">
        <v>2311</v>
      </c>
      <c r="K14" s="52">
        <v>2.1009000000000002</v>
      </c>
    </row>
    <row r="15" spans="2:11" s="99" customFormat="1" ht="15" customHeight="1">
      <c r="B15" s="223" t="s">
        <v>10</v>
      </c>
      <c r="C15" s="35">
        <v>-24717</v>
      </c>
      <c r="D15" s="55">
        <v>-22829</v>
      </c>
      <c r="E15" s="55">
        <v>-1888</v>
      </c>
      <c r="F15" s="56">
        <v>8.2699999999999996E-2</v>
      </c>
      <c r="G15" s="53"/>
      <c r="H15" s="35">
        <v>-13005</v>
      </c>
      <c r="I15" s="55">
        <v>-12379</v>
      </c>
      <c r="J15" s="55">
        <v>-626</v>
      </c>
      <c r="K15" s="56">
        <v>5.0599999999999999E-2</v>
      </c>
    </row>
    <row r="16" spans="2:11" s="99" customFormat="1" ht="15" customHeight="1">
      <c r="B16" s="221" t="s">
        <v>11</v>
      </c>
      <c r="C16" s="58">
        <v>-36624</v>
      </c>
      <c r="D16" s="59">
        <v>-38660</v>
      </c>
      <c r="E16" s="59">
        <v>2036</v>
      </c>
      <c r="F16" s="62">
        <v>-5.2699999999999997E-2</v>
      </c>
      <c r="G16" s="53"/>
      <c r="H16" s="58">
        <v>-16767</v>
      </c>
      <c r="I16" s="59">
        <v>-19139</v>
      </c>
      <c r="J16" s="59">
        <v>2372</v>
      </c>
      <c r="K16" s="62">
        <v>-0.1239</v>
      </c>
    </row>
    <row r="17" spans="2:12" s="99" customFormat="1" ht="15" customHeight="1">
      <c r="B17" s="63" t="s">
        <v>117</v>
      </c>
      <c r="C17" s="40">
        <v>159210</v>
      </c>
      <c r="D17" s="64">
        <v>56605</v>
      </c>
      <c r="E17" s="64">
        <v>102605</v>
      </c>
      <c r="F17" s="65">
        <v>1.8126</v>
      </c>
      <c r="G17" s="224"/>
      <c r="H17" s="40">
        <v>-37888</v>
      </c>
      <c r="I17" s="64">
        <v>-14974</v>
      </c>
      <c r="J17" s="64">
        <v>-22914</v>
      </c>
      <c r="K17" s="65">
        <v>1.5303</v>
      </c>
    </row>
    <row r="18" spans="2:12" s="99" customFormat="1" ht="15" customHeight="1">
      <c r="B18" s="222" t="s">
        <v>118</v>
      </c>
      <c r="C18" s="21">
        <v>-30045</v>
      </c>
      <c r="D18" s="51">
        <v>-35613</v>
      </c>
      <c r="E18" s="51">
        <v>5568</v>
      </c>
      <c r="F18" s="52">
        <v>-0.15629999999999999</v>
      </c>
      <c r="G18" s="53"/>
      <c r="H18" s="21">
        <v>-14911</v>
      </c>
      <c r="I18" s="51">
        <v>-17926</v>
      </c>
      <c r="J18" s="51">
        <v>3015</v>
      </c>
      <c r="K18" s="52">
        <v>-0.16819999999999999</v>
      </c>
    </row>
    <row r="19" spans="2:12" s="99" customFormat="1" ht="15" hidden="1" customHeight="1">
      <c r="B19" s="223" t="s">
        <v>120</v>
      </c>
      <c r="C19" s="35">
        <v>0</v>
      </c>
      <c r="D19" s="55">
        <v>0</v>
      </c>
      <c r="E19" s="55">
        <v>0</v>
      </c>
      <c r="F19" s="56" t="e">
        <v>#DIV/0!</v>
      </c>
      <c r="G19" s="53"/>
      <c r="H19" s="35">
        <v>0</v>
      </c>
      <c r="I19" s="55">
        <v>0</v>
      </c>
      <c r="J19" s="55">
        <v>0</v>
      </c>
      <c r="K19" s="56" t="e">
        <v>#DIV/0!</v>
      </c>
    </row>
    <row r="20" spans="2:12" s="99" customFormat="1" ht="15" customHeight="1">
      <c r="B20" s="221" t="s">
        <v>121</v>
      </c>
      <c r="C20" s="58">
        <v>-279</v>
      </c>
      <c r="D20" s="59">
        <v>-346</v>
      </c>
      <c r="E20" s="59">
        <v>67</v>
      </c>
      <c r="F20" s="62">
        <v>-0.19359999999999999</v>
      </c>
      <c r="G20" s="53"/>
      <c r="H20" s="58">
        <v>-75</v>
      </c>
      <c r="I20" s="59">
        <v>-293</v>
      </c>
      <c r="J20" s="59">
        <v>218</v>
      </c>
      <c r="K20" s="62">
        <v>-0.74399999999999999</v>
      </c>
    </row>
    <row r="21" spans="2:12" s="225" customFormat="1" ht="15" customHeight="1">
      <c r="B21" s="63" t="s">
        <v>119</v>
      </c>
      <c r="C21" s="40">
        <v>128886</v>
      </c>
      <c r="D21" s="64">
        <v>20646</v>
      </c>
      <c r="E21" s="64">
        <v>108240</v>
      </c>
      <c r="F21" s="65" t="s">
        <v>160</v>
      </c>
      <c r="G21" s="66"/>
      <c r="H21" s="40">
        <v>-52874</v>
      </c>
      <c r="I21" s="64">
        <v>-33193</v>
      </c>
      <c r="J21" s="64">
        <v>-19681</v>
      </c>
      <c r="K21" s="64">
        <v>0.59289999999999998</v>
      </c>
    </row>
    <row r="22" spans="2:12" s="225" customFormat="1" ht="15" customHeight="1">
      <c r="B22" s="63" t="s">
        <v>39</v>
      </c>
      <c r="C22" s="40">
        <v>-2675</v>
      </c>
      <c r="D22" s="64">
        <v>-6485</v>
      </c>
      <c r="E22" s="64">
        <v>3810</v>
      </c>
      <c r="F22" s="65">
        <v>-0.58750000000000002</v>
      </c>
      <c r="G22" s="66"/>
      <c r="H22" s="40">
        <v>-28255</v>
      </c>
      <c r="I22" s="64">
        <v>913</v>
      </c>
      <c r="J22" s="64">
        <v>-29168</v>
      </c>
      <c r="K22" s="65" t="s">
        <v>160</v>
      </c>
    </row>
    <row r="23" spans="2:12" s="99" customFormat="1" ht="15" customHeight="1">
      <c r="B23" s="222" t="s">
        <v>12</v>
      </c>
      <c r="C23" s="21">
        <v>10986</v>
      </c>
      <c r="D23" s="51">
        <v>14494</v>
      </c>
      <c r="E23" s="51">
        <v>-3508</v>
      </c>
      <c r="F23" s="52">
        <v>-0.24199999999999999</v>
      </c>
      <c r="G23" s="53"/>
      <c r="H23" s="21">
        <v>5068</v>
      </c>
      <c r="I23" s="51">
        <v>12950</v>
      </c>
      <c r="J23" s="51">
        <v>-7882</v>
      </c>
      <c r="K23" s="52">
        <v>-0.60860000000000003</v>
      </c>
    </row>
    <row r="24" spans="2:12" s="99" customFormat="1" ht="15" customHeight="1">
      <c r="B24" s="220" t="s">
        <v>13</v>
      </c>
      <c r="C24" s="35">
        <v>-29531</v>
      </c>
      <c r="D24" s="55">
        <v>-24229</v>
      </c>
      <c r="E24" s="55">
        <v>-5302</v>
      </c>
      <c r="F24" s="56">
        <v>0.21879999999999999</v>
      </c>
      <c r="G24" s="53"/>
      <c r="H24" s="35">
        <v>-21903</v>
      </c>
      <c r="I24" s="55">
        <v>-15838</v>
      </c>
      <c r="J24" s="55">
        <v>-6065</v>
      </c>
      <c r="K24" s="56">
        <v>0.38290000000000002</v>
      </c>
    </row>
    <row r="25" spans="2:12" s="99" customFormat="1" ht="15" customHeight="1">
      <c r="B25" s="223" t="s">
        <v>14</v>
      </c>
      <c r="C25" s="35">
        <v>4073</v>
      </c>
      <c r="D25" s="55">
        <v>3942</v>
      </c>
      <c r="E25" s="55">
        <v>131</v>
      </c>
      <c r="F25" s="56">
        <v>3.32E-2</v>
      </c>
      <c r="G25" s="53"/>
      <c r="H25" s="35">
        <v>4686</v>
      </c>
      <c r="I25" s="55">
        <v>4768</v>
      </c>
      <c r="J25" s="55">
        <v>-82</v>
      </c>
      <c r="K25" s="56">
        <v>-1.72E-2</v>
      </c>
    </row>
    <row r="26" spans="2:12" s="99" customFormat="1" ht="15" customHeight="1">
      <c r="B26" s="226" t="s">
        <v>15</v>
      </c>
      <c r="C26" s="227">
        <v>11797</v>
      </c>
      <c r="D26" s="228">
        <v>-692</v>
      </c>
      <c r="E26" s="228">
        <v>12489</v>
      </c>
      <c r="F26" s="60" t="s">
        <v>160</v>
      </c>
      <c r="G26" s="53"/>
      <c r="H26" s="58">
        <v>-16106</v>
      </c>
      <c r="I26" s="59">
        <v>-967</v>
      </c>
      <c r="J26" s="59">
        <v>-15139</v>
      </c>
      <c r="K26" s="62" t="s">
        <v>160</v>
      </c>
    </row>
    <row r="27" spans="2:12" s="99" customFormat="1" ht="15" customHeight="1">
      <c r="B27" s="63" t="s">
        <v>16</v>
      </c>
      <c r="C27" s="40">
        <v>9618</v>
      </c>
      <c r="D27" s="64">
        <v>2429</v>
      </c>
      <c r="E27" s="64">
        <v>7189</v>
      </c>
      <c r="F27" s="65" t="s">
        <v>160</v>
      </c>
      <c r="G27" s="53"/>
      <c r="H27" s="40">
        <v>4979</v>
      </c>
      <c r="I27" s="64">
        <v>1507</v>
      </c>
      <c r="J27" s="64">
        <v>3472</v>
      </c>
      <c r="K27" s="65" t="s">
        <v>160</v>
      </c>
      <c r="L27" s="216"/>
    </row>
    <row r="28" spans="2:12" s="99" customFormat="1" ht="24.75" customHeight="1">
      <c r="B28" s="229" t="s">
        <v>17</v>
      </c>
      <c r="C28" s="21">
        <v>5085</v>
      </c>
      <c r="D28" s="51">
        <v>1520</v>
      </c>
      <c r="E28" s="51">
        <v>3565</v>
      </c>
      <c r="F28" s="52" t="s">
        <v>160</v>
      </c>
      <c r="G28" s="53"/>
      <c r="H28" s="21">
        <v>5426</v>
      </c>
      <c r="I28" s="51">
        <v>1041</v>
      </c>
      <c r="J28" s="51">
        <v>4385</v>
      </c>
      <c r="K28" s="52" t="s">
        <v>160</v>
      </c>
    </row>
    <row r="29" spans="2:12" s="99" customFormat="1" ht="15" customHeight="1">
      <c r="B29" s="223" t="s">
        <v>136</v>
      </c>
      <c r="C29" s="35">
        <v>1890</v>
      </c>
      <c r="D29" s="55">
        <v>98</v>
      </c>
      <c r="E29" s="55">
        <v>1792</v>
      </c>
      <c r="F29" s="56" t="s">
        <v>160</v>
      </c>
      <c r="G29" s="53"/>
      <c r="H29" s="35">
        <v>0</v>
      </c>
      <c r="I29" s="55">
        <v>98</v>
      </c>
      <c r="J29" s="55">
        <v>-98</v>
      </c>
      <c r="K29" s="56">
        <v>-1</v>
      </c>
    </row>
    <row r="30" spans="2:12" s="99" customFormat="1" ht="15" customHeight="1">
      <c r="B30" s="221" t="s">
        <v>137</v>
      </c>
      <c r="C30" s="58">
        <v>2643</v>
      </c>
      <c r="D30" s="59">
        <v>811</v>
      </c>
      <c r="E30" s="59">
        <v>1832</v>
      </c>
      <c r="F30" s="62" t="s">
        <v>160</v>
      </c>
      <c r="G30" s="53"/>
      <c r="H30" s="58">
        <v>-447</v>
      </c>
      <c r="I30" s="59">
        <v>368</v>
      </c>
      <c r="J30" s="59">
        <v>-815</v>
      </c>
      <c r="K30" s="62" t="s">
        <v>160</v>
      </c>
    </row>
    <row r="31" spans="2:12" s="99" customFormat="1" ht="15" customHeight="1">
      <c r="B31" s="63" t="s">
        <v>20</v>
      </c>
      <c r="C31" s="40">
        <v>135829</v>
      </c>
      <c r="D31" s="64">
        <v>16590</v>
      </c>
      <c r="E31" s="64">
        <v>119239</v>
      </c>
      <c r="F31" s="64" t="s">
        <v>160</v>
      </c>
      <c r="G31" s="53"/>
      <c r="H31" s="40">
        <v>-76150</v>
      </c>
      <c r="I31" s="64">
        <v>-30773</v>
      </c>
      <c r="J31" s="64">
        <v>-45377</v>
      </c>
      <c r="K31" s="64">
        <v>1.4745999999999999</v>
      </c>
    </row>
    <row r="32" spans="2:12" s="99" customFormat="1" ht="15" customHeight="1">
      <c r="B32" s="222" t="s">
        <v>21</v>
      </c>
      <c r="C32" s="21">
        <v>-21845</v>
      </c>
      <c r="D32" s="51">
        <v>32642</v>
      </c>
      <c r="E32" s="51">
        <v>-54487</v>
      </c>
      <c r="F32" s="51">
        <v>-1.6692</v>
      </c>
      <c r="G32" s="53"/>
      <c r="H32" s="21">
        <v>30984</v>
      </c>
      <c r="I32" s="51">
        <v>32760</v>
      </c>
      <c r="J32" s="51">
        <v>-1776</v>
      </c>
      <c r="K32" s="51">
        <v>-5.4199999999999998E-2</v>
      </c>
    </row>
    <row r="33" spans="2:11" s="99" customFormat="1" ht="10.5" customHeight="1">
      <c r="B33" s="221"/>
      <c r="C33" s="59"/>
      <c r="D33" s="59"/>
      <c r="E33" s="59"/>
      <c r="F33" s="62"/>
      <c r="G33" s="53"/>
      <c r="H33" s="59"/>
      <c r="I33" s="59"/>
      <c r="J33" s="59"/>
      <c r="K33" s="62"/>
    </row>
    <row r="34" spans="2:11" s="99" customFormat="1" ht="15" customHeight="1">
      <c r="B34" s="63" t="s">
        <v>22</v>
      </c>
      <c r="C34" s="230">
        <v>113984</v>
      </c>
      <c r="D34" s="64">
        <v>49232</v>
      </c>
      <c r="E34" s="64">
        <v>64752</v>
      </c>
      <c r="F34" s="261">
        <v>1.3151999999999999</v>
      </c>
      <c r="G34" s="231"/>
      <c r="H34" s="230">
        <v>-45166</v>
      </c>
      <c r="I34" s="64">
        <v>1987</v>
      </c>
      <c r="J34" s="64">
        <v>-47153</v>
      </c>
      <c r="K34" s="64" t="s">
        <v>160</v>
      </c>
    </row>
    <row r="35" spans="2:11" s="99" customFormat="1" ht="15" customHeight="1">
      <c r="B35" s="232" t="s">
        <v>59</v>
      </c>
      <c r="C35" s="40">
        <v>108830</v>
      </c>
      <c r="D35" s="64">
        <v>44789</v>
      </c>
      <c r="E35" s="64">
        <v>64041</v>
      </c>
      <c r="F35" s="262">
        <v>1.4298</v>
      </c>
      <c r="G35" s="66"/>
      <c r="H35" s="40">
        <v>-47947</v>
      </c>
      <c r="I35" s="64">
        <v>-822</v>
      </c>
      <c r="J35" s="64">
        <v>-47125</v>
      </c>
      <c r="K35" s="64" t="s">
        <v>160</v>
      </c>
    </row>
    <row r="36" spans="2:11" s="99" customFormat="1" ht="15" customHeight="1">
      <c r="B36" s="229" t="s">
        <v>23</v>
      </c>
      <c r="C36" s="21">
        <v>5154</v>
      </c>
      <c r="D36" s="51">
        <v>4443</v>
      </c>
      <c r="E36" s="51">
        <v>711</v>
      </c>
      <c r="F36" s="52">
        <v>0.16</v>
      </c>
      <c r="G36" s="53"/>
      <c r="H36" s="21">
        <v>2781</v>
      </c>
      <c r="I36" s="51">
        <v>2809</v>
      </c>
      <c r="J36" s="51">
        <v>-28</v>
      </c>
      <c r="K36" s="52">
        <v>-0.01</v>
      </c>
    </row>
    <row r="37" spans="2:11" s="99" customFormat="1" ht="10.5" customHeight="1">
      <c r="B37" s="233"/>
      <c r="C37" s="234"/>
      <c r="D37" s="235"/>
      <c r="E37" s="235"/>
      <c r="F37" s="236"/>
      <c r="G37" s="216"/>
      <c r="H37" s="234"/>
      <c r="I37" s="235"/>
      <c r="J37" s="235"/>
      <c r="K37" s="236"/>
    </row>
    <row r="38" spans="2:11" s="239" customFormat="1" ht="15" customHeight="1">
      <c r="B38" s="63" t="s">
        <v>122</v>
      </c>
      <c r="C38" s="237">
        <v>13.269111983930017</v>
      </c>
      <c r="D38" s="238">
        <v>5.4609046829756638</v>
      </c>
      <c r="E38" s="238">
        <v>7.8082073009543533</v>
      </c>
      <c r="F38" s="261">
        <v>1.4298</v>
      </c>
      <c r="G38" s="216"/>
      <c r="H38" s="237">
        <v>-5.8459442460120599</v>
      </c>
      <c r="I38" s="238">
        <v>-0.10022245750979025</v>
      </c>
      <c r="J38" s="238">
        <v>-5.7457217885022702</v>
      </c>
      <c r="K38" s="64" t="s">
        <v>160</v>
      </c>
    </row>
    <row r="39" spans="2:11" s="99" customFormat="1" ht="7.5" customHeight="1">
      <c r="B39" s="240"/>
      <c r="C39" s="241"/>
      <c r="D39" s="241"/>
      <c r="E39" s="241"/>
      <c r="F39" s="242"/>
      <c r="G39" s="216"/>
      <c r="H39" s="241"/>
      <c r="I39" s="241"/>
      <c r="J39" s="241"/>
      <c r="K39" s="242"/>
    </row>
    <row r="40" spans="2:11">
      <c r="B40" s="266" t="s">
        <v>158</v>
      </c>
      <c r="C40" s="266"/>
      <c r="D40" s="266"/>
      <c r="E40" s="266"/>
      <c r="F40" s="266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J22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4.42578125" style="28" customWidth="1"/>
    <col min="2" max="2" width="33.7109375" style="28" customWidth="1"/>
    <col min="3" max="8" width="13" style="28" customWidth="1"/>
    <col min="9" max="9" width="2" style="28" customWidth="1"/>
    <col min="10" max="16384" width="9.140625" style="28"/>
  </cols>
  <sheetData>
    <row r="1" spans="1:10">
      <c r="A1" s="27"/>
      <c r="G1" s="29"/>
    </row>
    <row r="2" spans="1:10" ht="24" customHeight="1">
      <c r="A2" s="27"/>
      <c r="C2" s="270" t="s">
        <v>126</v>
      </c>
      <c r="D2" s="271"/>
      <c r="E2" s="271"/>
      <c r="F2" s="271"/>
      <c r="G2" s="271"/>
      <c r="H2" s="271"/>
    </row>
    <row r="3" spans="1:10" ht="15.75" customHeight="1">
      <c r="C3" s="267" t="str">
        <f>+'Income Statement'!C3</f>
        <v>Jun-23</v>
      </c>
      <c r="D3" s="268"/>
      <c r="E3" s="268"/>
      <c r="F3" s="269" t="str">
        <f>+'Income Statement'!D3</f>
        <v>Jun-22</v>
      </c>
      <c r="G3" s="264"/>
      <c r="H3" s="264"/>
    </row>
    <row r="4" spans="1:10" ht="22.5">
      <c r="B4" s="30" t="s">
        <v>99</v>
      </c>
      <c r="C4" s="9" t="s">
        <v>24</v>
      </c>
      <c r="D4" s="9" t="s">
        <v>42</v>
      </c>
      <c r="E4" s="9" t="s">
        <v>25</v>
      </c>
      <c r="F4" s="31" t="s">
        <v>24</v>
      </c>
      <c r="G4" s="31" t="s">
        <v>42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62</v>
      </c>
      <c r="C6" s="35">
        <v>1624943</v>
      </c>
      <c r="D6" s="35">
        <v>-1587199</v>
      </c>
      <c r="E6" s="35">
        <v>37744</v>
      </c>
      <c r="F6" s="36">
        <v>1381922</v>
      </c>
      <c r="G6" s="36">
        <v>-1440979</v>
      </c>
      <c r="H6" s="36">
        <v>-59057</v>
      </c>
    </row>
    <row r="7" spans="1:10" ht="15" customHeight="1">
      <c r="B7" s="34" t="s">
        <v>54</v>
      </c>
      <c r="C7" s="35">
        <v>102323</v>
      </c>
      <c r="D7" s="35">
        <v>-11181</v>
      </c>
      <c r="E7" s="35">
        <v>91142</v>
      </c>
      <c r="F7" s="36">
        <v>91902</v>
      </c>
      <c r="G7" s="36">
        <v>-12199</v>
      </c>
      <c r="H7" s="36">
        <v>79703</v>
      </c>
    </row>
    <row r="8" spans="1:10" ht="15" customHeight="1">
      <c r="B8" s="34" t="s">
        <v>55</v>
      </c>
      <c r="C8" s="35">
        <v>-58163</v>
      </c>
      <c r="D8" s="35">
        <v>58163</v>
      </c>
      <c r="E8" s="35">
        <v>0</v>
      </c>
      <c r="F8" s="36">
        <v>-51169</v>
      </c>
      <c r="G8" s="36">
        <v>51169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5" customHeight="1">
      <c r="B10" s="39" t="s">
        <v>61</v>
      </c>
      <c r="C10" s="40">
        <v>1669103</v>
      </c>
      <c r="D10" s="40">
        <v>-1540217</v>
      </c>
      <c r="E10" s="40">
        <v>128886</v>
      </c>
      <c r="F10" s="41">
        <v>1422655</v>
      </c>
      <c r="G10" s="41">
        <v>-1402009</v>
      </c>
      <c r="H10" s="41">
        <v>20646</v>
      </c>
      <c r="J10" s="42"/>
    </row>
    <row r="11" spans="1:10" ht="10.5" customHeight="1">
      <c r="B11" s="43"/>
      <c r="C11" s="44"/>
      <c r="D11" s="45"/>
      <c r="E11" s="44"/>
      <c r="F11" s="44"/>
      <c r="G11" s="44"/>
      <c r="H11" s="44"/>
    </row>
    <row r="12" spans="1:10" ht="24" customHeight="1">
      <c r="C12" s="270" t="s">
        <v>123</v>
      </c>
      <c r="D12" s="271"/>
      <c r="E12" s="271"/>
      <c r="F12" s="271"/>
      <c r="G12" s="271"/>
      <c r="H12" s="271"/>
    </row>
    <row r="13" spans="1:10" ht="15" customHeight="1">
      <c r="C13" s="267" t="str">
        <f>+'Income Statement'!H3</f>
        <v>Q2 2023</v>
      </c>
      <c r="D13" s="268"/>
      <c r="E13" s="268"/>
      <c r="F13" s="269" t="str">
        <f>+'Income Statement'!I3</f>
        <v>Q2 2022</v>
      </c>
      <c r="G13" s="264"/>
      <c r="H13" s="264"/>
    </row>
    <row r="14" spans="1:10" ht="22.5">
      <c r="B14" s="30" t="s">
        <v>99</v>
      </c>
      <c r="C14" s="9" t="s">
        <v>24</v>
      </c>
      <c r="D14" s="9" t="s">
        <v>42</v>
      </c>
      <c r="E14" s="9" t="s">
        <v>25</v>
      </c>
      <c r="F14" s="31" t="s">
        <v>24</v>
      </c>
      <c r="G14" s="31" t="s">
        <v>42</v>
      </c>
      <c r="H14" s="31" t="s">
        <v>25</v>
      </c>
    </row>
    <row r="15" spans="1:10" ht="8.25" customHeight="1">
      <c r="B15" s="32"/>
      <c r="C15" s="21"/>
      <c r="D15" s="21"/>
      <c r="E15" s="21"/>
      <c r="F15" s="33"/>
      <c r="G15" s="33"/>
      <c r="H15" s="33"/>
    </row>
    <row r="16" spans="1:10" ht="15" customHeight="1">
      <c r="B16" s="34" t="s">
        <v>62</v>
      </c>
      <c r="C16" s="35">
        <v>720250</v>
      </c>
      <c r="D16" s="35">
        <v>-822934</v>
      </c>
      <c r="E16" s="35">
        <v>-102684</v>
      </c>
      <c r="F16" s="36">
        <v>732421</v>
      </c>
      <c r="G16" s="36">
        <v>-816050</v>
      </c>
      <c r="H16" s="36">
        <v>-83629</v>
      </c>
    </row>
    <row r="17" spans="2:8" ht="15" customHeight="1">
      <c r="B17" s="34" t="s">
        <v>54</v>
      </c>
      <c r="C17" s="35">
        <v>55192</v>
      </c>
      <c r="D17" s="35">
        <v>-5382</v>
      </c>
      <c r="E17" s="35">
        <v>49810</v>
      </c>
      <c r="F17" s="36">
        <v>56140</v>
      </c>
      <c r="G17" s="36">
        <v>-5704</v>
      </c>
      <c r="H17" s="36">
        <v>50436</v>
      </c>
    </row>
    <row r="18" spans="2:8" ht="15" customHeight="1">
      <c r="B18" s="34" t="s">
        <v>55</v>
      </c>
      <c r="C18" s="35">
        <v>-27151</v>
      </c>
      <c r="D18" s="35">
        <v>27151</v>
      </c>
      <c r="E18" s="35">
        <v>0</v>
      </c>
      <c r="F18" s="36">
        <v>-27635</v>
      </c>
      <c r="G18" s="36">
        <v>27635</v>
      </c>
      <c r="H18" s="36">
        <v>0</v>
      </c>
    </row>
    <row r="19" spans="2:8" ht="6" customHeight="1">
      <c r="B19" s="37"/>
      <c r="C19" s="38"/>
      <c r="D19" s="38"/>
      <c r="E19" s="38"/>
      <c r="F19" s="38"/>
      <c r="G19" s="38"/>
      <c r="H19" s="38"/>
    </row>
    <row r="20" spans="2:8" ht="15" customHeight="1">
      <c r="B20" s="39" t="s">
        <v>61</v>
      </c>
      <c r="C20" s="40">
        <v>748291</v>
      </c>
      <c r="D20" s="40">
        <v>-801165</v>
      </c>
      <c r="E20" s="40">
        <v>-52874</v>
      </c>
      <c r="F20" s="41">
        <v>760926</v>
      </c>
      <c r="G20" s="41">
        <v>-794119</v>
      </c>
      <c r="H20" s="41">
        <v>-33193</v>
      </c>
    </row>
    <row r="21" spans="2:8">
      <c r="B21" s="43"/>
      <c r="C21" s="44"/>
      <c r="D21" s="45"/>
      <c r="E21" s="44"/>
      <c r="F21" s="44"/>
      <c r="G21" s="44"/>
      <c r="H21" s="44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K12"/>
  <sheetViews>
    <sheetView showGridLines="0" topLeftCell="B1" zoomScaleNormal="100" workbookViewId="0">
      <selection activeCell="B3" sqref="B3"/>
    </sheetView>
  </sheetViews>
  <sheetFormatPr baseColWidth="10" defaultColWidth="0" defaultRowHeight="11.25"/>
  <cols>
    <col min="1" max="1" width="4.85546875" style="99" customWidth="1"/>
    <col min="2" max="2" width="33.42578125" style="47" customWidth="1"/>
    <col min="3" max="5" width="9.85546875" style="110" customWidth="1"/>
    <col min="6" max="6" width="8.7109375" style="47" customWidth="1"/>
    <col min="7" max="7" width="1.7109375" style="210" customWidth="1"/>
    <col min="8" max="10" width="9.85546875" style="47" customWidth="1"/>
    <col min="11" max="11" width="8.7109375" style="47" customWidth="1"/>
    <col min="12" max="217" width="7.28515625" style="47" customWidth="1"/>
    <col min="218" max="218" width="7.85546875" style="47" customWidth="1"/>
    <col min="219" max="219" width="67.5703125" style="47" bestFit="1" customWidth="1"/>
    <col min="220" max="220" width="15.85546875" style="47" customWidth="1"/>
    <col min="221" max="16384" width="0" style="47" hidden="1"/>
  </cols>
  <sheetData>
    <row r="1" spans="1:11">
      <c r="A1" s="27"/>
      <c r="B1" s="208"/>
      <c r="C1" s="209"/>
      <c r="D1" s="209"/>
      <c r="E1" s="209"/>
    </row>
    <row r="2" spans="1:11">
      <c r="A2" s="27"/>
      <c r="B2" s="208"/>
      <c r="C2" s="209"/>
      <c r="D2" s="209"/>
      <c r="E2" s="209"/>
    </row>
    <row r="3" spans="1:11" ht="15" customHeight="1">
      <c r="C3" s="263" t="s">
        <v>127</v>
      </c>
      <c r="D3" s="263"/>
      <c r="E3" s="263"/>
      <c r="F3" s="263"/>
      <c r="G3" s="44"/>
      <c r="H3" s="263" t="s">
        <v>114</v>
      </c>
      <c r="I3" s="263" t="s">
        <v>124</v>
      </c>
      <c r="J3" s="263"/>
      <c r="K3" s="263" t="s">
        <v>125</v>
      </c>
    </row>
    <row r="4" spans="1:11" ht="22.5" customHeight="1">
      <c r="B4" s="30" t="s">
        <v>151</v>
      </c>
      <c r="C4" s="9" t="str">
        <f>+Market!C4</f>
        <v>Jun-23</v>
      </c>
      <c r="D4" s="10" t="str">
        <f>+Market!D4</f>
        <v>Jun-22</v>
      </c>
      <c r="E4" s="10" t="s">
        <v>81</v>
      </c>
      <c r="F4" s="30" t="s">
        <v>82</v>
      </c>
      <c r="G4" s="44"/>
      <c r="H4" s="9" t="str">
        <f>+Market!G4</f>
        <v>Q2 2023</v>
      </c>
      <c r="I4" s="10" t="str">
        <f>+Market!H4</f>
        <v>Q2 2022</v>
      </c>
      <c r="J4" s="10" t="s">
        <v>81</v>
      </c>
      <c r="K4" s="30" t="s">
        <v>82</v>
      </c>
    </row>
    <row r="5" spans="1:11" s="99" customFormat="1" ht="6" customHeight="1">
      <c r="B5" s="212"/>
      <c r="C5" s="213"/>
      <c r="D5" s="214"/>
      <c r="E5" s="214"/>
      <c r="F5" s="215"/>
      <c r="G5" s="44"/>
      <c r="H5" s="248"/>
      <c r="I5" s="248"/>
      <c r="J5" s="248"/>
      <c r="K5" s="248"/>
    </row>
    <row r="6" spans="1:11" s="99" customFormat="1" ht="15" customHeight="1">
      <c r="B6" s="34" t="s">
        <v>43</v>
      </c>
      <c r="C6" s="35">
        <v>633454.795331</v>
      </c>
      <c r="D6" s="55">
        <v>498984</v>
      </c>
      <c r="E6" s="55">
        <v>134470.795331</v>
      </c>
      <c r="F6" s="56">
        <v>0.26950000000000002</v>
      </c>
      <c r="G6" s="53"/>
      <c r="H6" s="35">
        <v>304672.62819900003</v>
      </c>
      <c r="I6" s="55">
        <v>263193.92325200001</v>
      </c>
      <c r="J6" s="55">
        <v>41478.70494700002</v>
      </c>
      <c r="K6" s="56">
        <v>0.15759999999999999</v>
      </c>
    </row>
    <row r="7" spans="1:11" s="99" customFormat="1" ht="15" customHeight="1">
      <c r="B7" s="34" t="s">
        <v>44</v>
      </c>
      <c r="C7" s="35">
        <v>631537.6918599999</v>
      </c>
      <c r="D7" s="55">
        <v>621449</v>
      </c>
      <c r="E7" s="55">
        <v>10088.691859999904</v>
      </c>
      <c r="F7" s="56">
        <v>1.6199999999999999E-2</v>
      </c>
      <c r="G7" s="53"/>
      <c r="H7" s="35">
        <v>294818.13281599991</v>
      </c>
      <c r="I7" s="55">
        <v>293805.74027600006</v>
      </c>
      <c r="J7" s="55">
        <v>1012.3925399998552</v>
      </c>
      <c r="K7" s="56">
        <v>3.3999999999999998E-3</v>
      </c>
    </row>
    <row r="8" spans="1:11" s="99" customFormat="1" ht="15" customHeight="1">
      <c r="B8" s="120" t="s">
        <v>41</v>
      </c>
      <c r="C8" s="227">
        <v>47446.933032000001</v>
      </c>
      <c r="D8" s="228">
        <v>52140</v>
      </c>
      <c r="E8" s="228">
        <v>-4693.0669679999992</v>
      </c>
      <c r="F8" s="60">
        <v>-0.09</v>
      </c>
      <c r="G8" s="53"/>
      <c r="H8" s="227">
        <v>29665.356621000003</v>
      </c>
      <c r="I8" s="228">
        <v>35993.482157999999</v>
      </c>
      <c r="J8" s="228">
        <v>-6328.1255369999963</v>
      </c>
      <c r="K8" s="60">
        <v>-0.17580000000000001</v>
      </c>
    </row>
    <row r="9" spans="1:11" s="99" customFormat="1" ht="15" customHeight="1">
      <c r="B9" s="39" t="s">
        <v>40</v>
      </c>
      <c r="C9" s="40">
        <v>1312439.420223</v>
      </c>
      <c r="D9" s="64">
        <v>1172573</v>
      </c>
      <c r="E9" s="64">
        <v>139866.42022299999</v>
      </c>
      <c r="F9" s="65">
        <v>0.1193</v>
      </c>
      <c r="G9" s="53"/>
      <c r="H9" s="40">
        <v>629156.11763599992</v>
      </c>
      <c r="I9" s="64">
        <v>592993.145686</v>
      </c>
      <c r="J9" s="64">
        <v>36162.971949999919</v>
      </c>
      <c r="K9" s="65">
        <v>6.0999999999999999E-2</v>
      </c>
    </row>
    <row r="10" spans="1:11" s="239" customFormat="1" ht="18" customHeight="1">
      <c r="A10" s="99"/>
      <c r="B10" s="249"/>
      <c r="C10" s="250"/>
      <c r="D10" s="251"/>
      <c r="E10" s="251"/>
      <c r="F10" s="252"/>
      <c r="G10" s="253"/>
    </row>
    <row r="11" spans="1:11" s="239" customFormat="1" ht="18" customHeight="1">
      <c r="A11" s="99"/>
      <c r="B11" s="249"/>
      <c r="C11" s="254"/>
      <c r="D11" s="254"/>
      <c r="E11" s="254"/>
      <c r="F11" s="47"/>
      <c r="G11" s="253"/>
    </row>
    <row r="12" spans="1:11" s="239" customFormat="1" ht="11.25" customHeight="1">
      <c r="A12" s="99"/>
      <c r="B12" s="249"/>
      <c r="C12" s="250"/>
      <c r="D12" s="251"/>
      <c r="E12" s="251"/>
      <c r="F12" s="255"/>
      <c r="G12" s="253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2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3.140625" style="28" customWidth="1"/>
    <col min="2" max="2" width="44.7109375" style="28" customWidth="1"/>
    <col min="3" max="5" width="9.7109375" style="28" customWidth="1"/>
    <col min="6" max="6" width="8.7109375" style="28" customWidth="1"/>
    <col min="7" max="7" width="1.42578125" style="44" customWidth="1"/>
    <col min="8" max="10" width="9.7109375" style="28" customWidth="1"/>
    <col min="11" max="11" width="8.7109375" style="28" customWidth="1"/>
    <col min="12" max="12" width="9.140625" style="28" customWidth="1"/>
    <col min="13" max="16384" width="9.140625" style="28"/>
  </cols>
  <sheetData>
    <row r="1" spans="2:11">
      <c r="C1" s="46"/>
      <c r="D1" s="46"/>
      <c r="H1" s="46"/>
      <c r="I1" s="46"/>
    </row>
    <row r="2" spans="2:11" ht="11.25" customHeight="1">
      <c r="B2" s="47"/>
      <c r="C2" s="263" t="s">
        <v>127</v>
      </c>
      <c r="D2" s="263"/>
      <c r="E2" s="263"/>
      <c r="F2" s="263"/>
      <c r="H2" s="263" t="s">
        <v>114</v>
      </c>
      <c r="I2" s="263"/>
      <c r="J2" s="263"/>
      <c r="K2" s="263"/>
    </row>
    <row r="3" spans="2:11" ht="22.5">
      <c r="B3" s="30" t="s">
        <v>146</v>
      </c>
      <c r="C3" s="9" t="str">
        <f>+Market!C4</f>
        <v>Jun-23</v>
      </c>
      <c r="D3" s="10" t="str">
        <f>+Market!D4</f>
        <v>Jun-22</v>
      </c>
      <c r="E3" s="10" t="s">
        <v>81</v>
      </c>
      <c r="F3" s="30" t="s">
        <v>82</v>
      </c>
      <c r="H3" s="9" t="str">
        <f>+Market!G4</f>
        <v>Q2 2023</v>
      </c>
      <c r="I3" s="10" t="str">
        <f>+Market!H4</f>
        <v>Q2 2022</v>
      </c>
      <c r="J3" s="10" t="s">
        <v>81</v>
      </c>
      <c r="K3" s="30" t="s">
        <v>82</v>
      </c>
    </row>
    <row r="4" spans="2:11" ht="7.5" customHeight="1">
      <c r="B4" s="48"/>
      <c r="C4" s="244"/>
      <c r="D4" s="49"/>
      <c r="E4" s="49"/>
      <c r="F4" s="49"/>
      <c r="H4" s="49"/>
      <c r="I4" s="49"/>
      <c r="J4" s="49"/>
      <c r="K4" s="49"/>
    </row>
    <row r="5" spans="2:11">
      <c r="B5" s="50" t="s">
        <v>12</v>
      </c>
      <c r="C5" s="21">
        <v>10986</v>
      </c>
      <c r="D5" s="51">
        <v>14494</v>
      </c>
      <c r="E5" s="51">
        <v>-3508</v>
      </c>
      <c r="F5" s="52">
        <v>-0.24199999999999999</v>
      </c>
      <c r="G5" s="53"/>
      <c r="H5" s="21">
        <v>5068</v>
      </c>
      <c r="I5" s="51">
        <v>12950</v>
      </c>
      <c r="J5" s="51">
        <v>-7882</v>
      </c>
      <c r="K5" s="52">
        <v>-0.60860000000000003</v>
      </c>
    </row>
    <row r="6" spans="2:11">
      <c r="B6" s="54" t="s">
        <v>153</v>
      </c>
      <c r="C6" s="35">
        <v>-29531</v>
      </c>
      <c r="D6" s="55">
        <v>-24229</v>
      </c>
      <c r="E6" s="55">
        <v>-5302</v>
      </c>
      <c r="F6" s="56">
        <v>0.21879999999999999</v>
      </c>
      <c r="G6" s="53"/>
      <c r="H6" s="35">
        <v>-21903</v>
      </c>
      <c r="I6" s="55">
        <v>-15838</v>
      </c>
      <c r="J6" s="55">
        <v>-6065</v>
      </c>
      <c r="K6" s="56">
        <v>0.38290000000000002</v>
      </c>
    </row>
    <row r="7" spans="2:11">
      <c r="B7" s="57" t="s">
        <v>14</v>
      </c>
      <c r="C7" s="58">
        <v>4073</v>
      </c>
      <c r="D7" s="59">
        <v>3942</v>
      </c>
      <c r="E7" s="59">
        <v>131</v>
      </c>
      <c r="F7" s="60">
        <v>3.32E-2</v>
      </c>
      <c r="G7" s="53"/>
      <c r="H7" s="58">
        <v>4686</v>
      </c>
      <c r="I7" s="59">
        <v>4768</v>
      </c>
      <c r="J7" s="59">
        <v>-82</v>
      </c>
      <c r="K7" s="60">
        <v>-1.72E-2</v>
      </c>
    </row>
    <row r="8" spans="2:11">
      <c r="B8" s="61" t="s">
        <v>15</v>
      </c>
      <c r="C8" s="58">
        <v>11797</v>
      </c>
      <c r="D8" s="59">
        <v>-692</v>
      </c>
      <c r="E8" s="59">
        <v>12489</v>
      </c>
      <c r="F8" s="62" t="s">
        <v>160</v>
      </c>
      <c r="G8" s="53"/>
      <c r="H8" s="58">
        <v>-16106</v>
      </c>
      <c r="I8" s="59">
        <v>-967</v>
      </c>
      <c r="J8" s="59">
        <v>-15139</v>
      </c>
      <c r="K8" s="62" t="s">
        <v>160</v>
      </c>
    </row>
    <row r="9" spans="2:11" s="67" customFormat="1">
      <c r="B9" s="63" t="s">
        <v>106</v>
      </c>
      <c r="C9" s="40">
        <v>-2675</v>
      </c>
      <c r="D9" s="64">
        <v>-6485</v>
      </c>
      <c r="E9" s="64">
        <v>3810</v>
      </c>
      <c r="F9" s="65">
        <v>-0.58750000000000002</v>
      </c>
      <c r="G9" s="66"/>
      <c r="H9" s="40">
        <v>-28255</v>
      </c>
      <c r="I9" s="64">
        <v>913</v>
      </c>
      <c r="J9" s="64">
        <v>-29168</v>
      </c>
      <c r="K9" s="65" t="s">
        <v>160</v>
      </c>
    </row>
    <row r="10" spans="2:11" ht="8.25" customHeight="1">
      <c r="B10" s="68"/>
      <c r="C10" s="69"/>
      <c r="D10" s="69"/>
      <c r="E10" s="69"/>
      <c r="F10" s="70"/>
      <c r="G10" s="71"/>
      <c r="H10" s="69"/>
      <c r="I10" s="69"/>
      <c r="J10" s="69"/>
      <c r="K10" s="70"/>
    </row>
    <row r="11" spans="2:11" ht="22.5">
      <c r="B11" s="247" t="s">
        <v>17</v>
      </c>
      <c r="C11" s="35">
        <v>5085</v>
      </c>
      <c r="D11" s="55">
        <v>1520</v>
      </c>
      <c r="E11" s="55">
        <v>3565</v>
      </c>
      <c r="F11" s="56" t="s">
        <v>160</v>
      </c>
      <c r="G11" s="53"/>
      <c r="H11" s="35">
        <v>5426</v>
      </c>
      <c r="I11" s="55">
        <v>1041</v>
      </c>
      <c r="J11" s="55">
        <v>4385</v>
      </c>
      <c r="K11" s="56" t="s">
        <v>160</v>
      </c>
    </row>
    <row r="12" spans="2:11">
      <c r="B12" s="57" t="s">
        <v>18</v>
      </c>
      <c r="C12" s="58">
        <v>1890</v>
      </c>
      <c r="D12" s="59">
        <v>98</v>
      </c>
      <c r="E12" s="59">
        <v>1792</v>
      </c>
      <c r="F12" s="60" t="s">
        <v>160</v>
      </c>
      <c r="G12" s="53"/>
      <c r="H12" s="58">
        <v>0</v>
      </c>
      <c r="I12" s="59">
        <v>98</v>
      </c>
      <c r="J12" s="59">
        <v>-98</v>
      </c>
      <c r="K12" s="60">
        <v>-1</v>
      </c>
    </row>
    <row r="13" spans="2:11">
      <c r="B13" s="61" t="s">
        <v>19</v>
      </c>
      <c r="C13" s="58">
        <v>2643</v>
      </c>
      <c r="D13" s="59">
        <v>811</v>
      </c>
      <c r="E13" s="59">
        <v>1832</v>
      </c>
      <c r="F13" s="62" t="s">
        <v>160</v>
      </c>
      <c r="G13" s="53"/>
      <c r="H13" s="58">
        <v>-447</v>
      </c>
      <c r="I13" s="59">
        <v>368</v>
      </c>
      <c r="J13" s="59">
        <v>-815</v>
      </c>
      <c r="K13" s="62" t="s">
        <v>160</v>
      </c>
    </row>
    <row r="14" spans="2:11">
      <c r="B14" s="63" t="s">
        <v>16</v>
      </c>
      <c r="C14" s="40">
        <v>9618</v>
      </c>
      <c r="D14" s="64">
        <v>2429</v>
      </c>
      <c r="E14" s="64">
        <v>7189</v>
      </c>
      <c r="F14" s="65" t="s">
        <v>160</v>
      </c>
      <c r="G14" s="53"/>
      <c r="H14" s="40">
        <v>4979</v>
      </c>
      <c r="I14" s="64">
        <v>1507</v>
      </c>
      <c r="J14" s="64">
        <v>3472</v>
      </c>
      <c r="K14" s="65" t="s">
        <v>160</v>
      </c>
    </row>
    <row r="15" spans="2:11">
      <c r="B15" s="72"/>
      <c r="C15" s="73"/>
      <c r="D15" s="73"/>
      <c r="E15" s="73"/>
      <c r="F15" s="65"/>
      <c r="G15" s="71"/>
      <c r="H15" s="73"/>
      <c r="I15" s="73"/>
      <c r="J15" s="73"/>
      <c r="K15" s="65"/>
    </row>
    <row r="16" spans="2:11">
      <c r="B16" s="74" t="s">
        <v>20</v>
      </c>
      <c r="C16" s="40">
        <v>135829</v>
      </c>
      <c r="D16" s="64">
        <v>16590</v>
      </c>
      <c r="E16" s="64">
        <v>119239</v>
      </c>
      <c r="F16" s="65" t="s">
        <v>160</v>
      </c>
      <c r="G16" s="53"/>
      <c r="H16" s="40">
        <v>-76150</v>
      </c>
      <c r="I16" s="64">
        <v>-30773</v>
      </c>
      <c r="J16" s="64">
        <v>-45377</v>
      </c>
      <c r="K16" s="65">
        <v>1.4745999999999999</v>
      </c>
    </row>
    <row r="17" spans="2:11">
      <c r="B17" s="75" t="s">
        <v>21</v>
      </c>
      <c r="C17" s="76">
        <v>-21845</v>
      </c>
      <c r="D17" s="77">
        <v>32642</v>
      </c>
      <c r="E17" s="77">
        <v>-54487</v>
      </c>
      <c r="F17" s="78">
        <v>-1.6692</v>
      </c>
      <c r="G17" s="53"/>
      <c r="H17" s="76">
        <v>30984</v>
      </c>
      <c r="I17" s="77">
        <v>32760</v>
      </c>
      <c r="J17" s="77">
        <v>-1776</v>
      </c>
      <c r="K17" s="78">
        <v>-5.4199999999999998E-2</v>
      </c>
    </row>
    <row r="18" spans="2:11" ht="7.5" customHeight="1">
      <c r="B18" s="79"/>
      <c r="C18" s="80"/>
      <c r="D18" s="80"/>
      <c r="E18" s="80"/>
      <c r="F18" s="81"/>
      <c r="G18" s="71"/>
      <c r="H18" s="80"/>
      <c r="I18" s="80"/>
      <c r="J18" s="80"/>
      <c r="K18" s="81"/>
    </row>
    <row r="19" spans="2:11">
      <c r="B19" s="63" t="s">
        <v>103</v>
      </c>
      <c r="C19" s="40">
        <v>113984</v>
      </c>
      <c r="D19" s="64">
        <v>49232</v>
      </c>
      <c r="E19" s="64">
        <v>64752</v>
      </c>
      <c r="F19" s="65">
        <v>1.3151999999999999</v>
      </c>
      <c r="G19" s="53"/>
      <c r="H19" s="40">
        <v>-45166</v>
      </c>
      <c r="I19" s="64">
        <v>1987</v>
      </c>
      <c r="J19" s="64">
        <v>-47153</v>
      </c>
      <c r="K19" s="65" t="s">
        <v>160</v>
      </c>
    </row>
    <row r="20" spans="2:11">
      <c r="B20" s="82" t="s">
        <v>104</v>
      </c>
      <c r="C20" s="40">
        <v>108830</v>
      </c>
      <c r="D20" s="64">
        <v>44789</v>
      </c>
      <c r="E20" s="64">
        <v>64041</v>
      </c>
      <c r="F20" s="65">
        <v>1.4298</v>
      </c>
      <c r="G20" s="53"/>
      <c r="H20" s="40">
        <v>-47947</v>
      </c>
      <c r="I20" s="64">
        <v>-822</v>
      </c>
      <c r="J20" s="64">
        <v>-47125</v>
      </c>
      <c r="K20" s="65" t="s">
        <v>160</v>
      </c>
    </row>
    <row r="21" spans="2:11" s="88" customFormat="1">
      <c r="B21" s="83" t="s">
        <v>105</v>
      </c>
      <c r="C21" s="84">
        <v>5154</v>
      </c>
      <c r="D21" s="85">
        <v>4443</v>
      </c>
      <c r="E21" s="85">
        <v>711</v>
      </c>
      <c r="F21" s="86">
        <v>0.16</v>
      </c>
      <c r="G21" s="87"/>
      <c r="H21" s="84">
        <v>2781</v>
      </c>
      <c r="I21" s="85">
        <v>2809</v>
      </c>
      <c r="J21" s="85">
        <v>-28</v>
      </c>
      <c r="K21" s="86">
        <v>-0.01</v>
      </c>
    </row>
    <row r="22" spans="2:11">
      <c r="C22" s="89"/>
      <c r="G22" s="90"/>
      <c r="H22" s="89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G19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91" customWidth="1"/>
    <col min="2" max="2" width="42.42578125" style="91" customWidth="1"/>
    <col min="3" max="4" width="12.7109375" style="91" customWidth="1"/>
    <col min="5" max="5" width="14.140625" style="91" customWidth="1"/>
    <col min="6" max="6" width="12.7109375" style="91" customWidth="1"/>
    <col min="7" max="16384" width="11.42578125" style="91"/>
  </cols>
  <sheetData>
    <row r="1" spans="2:7" ht="10.5" customHeight="1"/>
    <row r="2" spans="2:7" s="47" customFormat="1" ht="11.25">
      <c r="C2" s="92"/>
      <c r="D2" s="92"/>
      <c r="E2" s="93"/>
      <c r="F2" s="93"/>
      <c r="G2" s="94"/>
    </row>
    <row r="3" spans="2:7" s="99" customFormat="1" ht="30" customHeight="1">
      <c r="B3" s="30" t="s">
        <v>87</v>
      </c>
      <c r="C3" s="95" t="str">
        <f>+Market!C4</f>
        <v>Jun-23</v>
      </c>
      <c r="D3" s="96" t="s">
        <v>140</v>
      </c>
      <c r="E3" s="96" t="s">
        <v>81</v>
      </c>
      <c r="F3" s="97" t="s">
        <v>82</v>
      </c>
      <c r="G3" s="98"/>
    </row>
    <row r="4" spans="2:7" s="99" customFormat="1" ht="7.5" customHeight="1">
      <c r="B4" s="100"/>
      <c r="C4" s="101"/>
      <c r="D4" s="102"/>
      <c r="E4" s="102"/>
      <c r="F4" s="103"/>
      <c r="G4" s="98"/>
    </row>
    <row r="5" spans="2:7" s="104" customFormat="1" ht="11.25">
      <c r="B5" s="32" t="s">
        <v>35</v>
      </c>
      <c r="C5" s="21">
        <v>1672046</v>
      </c>
      <c r="D5" s="51">
        <v>1700123</v>
      </c>
      <c r="E5" s="51">
        <v>-28077</v>
      </c>
      <c r="F5" s="52">
        <v>-1.6500000000000001E-2</v>
      </c>
      <c r="G5" s="94"/>
    </row>
    <row r="6" spans="2:7" s="104" customFormat="1" ht="11.25">
      <c r="B6" s="34" t="s">
        <v>88</v>
      </c>
      <c r="C6" s="35">
        <v>2741807</v>
      </c>
      <c r="D6" s="55">
        <v>2707182</v>
      </c>
      <c r="E6" s="55">
        <v>34625</v>
      </c>
      <c r="F6" s="56">
        <v>1.2800000000000001E-2</v>
      </c>
      <c r="G6" s="94"/>
    </row>
    <row r="7" spans="2:7" s="104" customFormat="1" ht="7.5" customHeight="1">
      <c r="B7" s="105"/>
      <c r="C7" s="106"/>
      <c r="D7" s="106"/>
      <c r="E7" s="107"/>
      <c r="F7" s="108"/>
      <c r="G7" s="94"/>
    </row>
    <row r="8" spans="2:7" s="109" customFormat="1" ht="11.25">
      <c r="B8" s="39" t="s">
        <v>89</v>
      </c>
      <c r="C8" s="40">
        <v>4413853</v>
      </c>
      <c r="D8" s="64">
        <v>4407305</v>
      </c>
      <c r="E8" s="64">
        <v>6548</v>
      </c>
      <c r="F8" s="65">
        <v>1.5E-3</v>
      </c>
      <c r="G8" s="98"/>
    </row>
    <row r="9" spans="2:7" s="47" customFormat="1" ht="11.25">
      <c r="C9" s="110"/>
      <c r="D9" s="110"/>
    </row>
    <row r="10" spans="2:7" s="47" customFormat="1" ht="11.25">
      <c r="C10" s="92"/>
      <c r="D10" s="92"/>
      <c r="E10" s="93"/>
      <c r="F10" s="93"/>
    </row>
    <row r="11" spans="2:7" s="47" customFormat="1" ht="28.5" customHeight="1">
      <c r="B11" s="30" t="s">
        <v>90</v>
      </c>
      <c r="C11" s="95" t="str">
        <f>+Market!C4</f>
        <v>Jun-23</v>
      </c>
      <c r="D11" s="96" t="s">
        <v>140</v>
      </c>
      <c r="E11" s="96" t="s">
        <v>81</v>
      </c>
      <c r="F11" s="97" t="s">
        <v>82</v>
      </c>
    </row>
    <row r="12" spans="2:7" s="99" customFormat="1" ht="7.5" customHeight="1">
      <c r="B12" s="100"/>
      <c r="C12" s="101"/>
      <c r="D12" s="102"/>
      <c r="E12" s="102"/>
      <c r="F12" s="103"/>
    </row>
    <row r="13" spans="2:7" s="104" customFormat="1" ht="11.25">
      <c r="B13" s="32" t="s">
        <v>37</v>
      </c>
      <c r="C13" s="21">
        <v>1327823</v>
      </c>
      <c r="D13" s="51">
        <v>1082602</v>
      </c>
      <c r="E13" s="51">
        <v>245221</v>
      </c>
      <c r="F13" s="52">
        <v>0.22650000000000001</v>
      </c>
      <c r="G13" s="94"/>
    </row>
    <row r="14" spans="2:7" s="104" customFormat="1" ht="11.25">
      <c r="B14" s="34" t="s">
        <v>91</v>
      </c>
      <c r="C14" s="35">
        <v>892212</v>
      </c>
      <c r="D14" s="55">
        <v>1240479</v>
      </c>
      <c r="E14" s="55">
        <v>-348267</v>
      </c>
      <c r="F14" s="56">
        <v>-0.28079999999999999</v>
      </c>
      <c r="G14" s="94"/>
    </row>
    <row r="15" spans="2:7" s="104" customFormat="1" ht="11.25">
      <c r="B15" s="34" t="s">
        <v>92</v>
      </c>
      <c r="C15" s="35">
        <v>2193818</v>
      </c>
      <c r="D15" s="55">
        <v>2084224</v>
      </c>
      <c r="E15" s="55">
        <v>109594</v>
      </c>
      <c r="F15" s="56">
        <v>5.2600000000000001E-2</v>
      </c>
      <c r="G15" s="94"/>
    </row>
    <row r="16" spans="2:7" s="116" customFormat="1" ht="12" customHeight="1">
      <c r="B16" s="246" t="s">
        <v>94</v>
      </c>
      <c r="C16" s="112">
        <v>2180917</v>
      </c>
      <c r="D16" s="113">
        <v>2071385</v>
      </c>
      <c r="E16" s="113">
        <v>109532</v>
      </c>
      <c r="F16" s="114">
        <v>5.2900000000000003E-2</v>
      </c>
      <c r="G16" s="115"/>
    </row>
    <row r="17" spans="2:7" s="116" customFormat="1" ht="11.25">
      <c r="B17" s="111" t="s">
        <v>95</v>
      </c>
      <c r="C17" s="112">
        <v>12901</v>
      </c>
      <c r="D17" s="113">
        <v>12839</v>
      </c>
      <c r="E17" s="113">
        <v>62</v>
      </c>
      <c r="F17" s="114">
        <v>4.7999999999999996E-3</v>
      </c>
      <c r="G17" s="115"/>
    </row>
    <row r="18" spans="2:7" s="104" customFormat="1" ht="6" customHeight="1">
      <c r="B18" s="105"/>
      <c r="C18" s="106"/>
      <c r="D18" s="106"/>
      <c r="E18" s="107"/>
      <c r="F18" s="108"/>
      <c r="G18" s="94"/>
    </row>
    <row r="19" spans="2:7" s="109" customFormat="1" ht="11.25">
      <c r="B19" s="39" t="s">
        <v>93</v>
      </c>
      <c r="C19" s="40">
        <v>4413853</v>
      </c>
      <c r="D19" s="64">
        <v>4407305</v>
      </c>
      <c r="E19" s="64">
        <v>6548</v>
      </c>
      <c r="F19" s="65">
        <v>1.5E-3</v>
      </c>
      <c r="G19" s="98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4"/>
  <sheetViews>
    <sheetView showGridLines="0" zoomScaleNormal="100" workbookViewId="0">
      <selection activeCell="B2" sqref="B2:C2"/>
    </sheetView>
  </sheetViews>
  <sheetFormatPr baseColWidth="10" defaultColWidth="9.140625" defaultRowHeight="11.25"/>
  <cols>
    <col min="1" max="1" width="9.140625" style="28"/>
    <col min="2" max="2" width="12.28515625" style="28" customWidth="1"/>
    <col min="3" max="3" width="25.85546875" style="28" customWidth="1"/>
    <col min="4" max="4" width="11.85546875" style="28" customWidth="1"/>
    <col min="5" max="8" width="11.42578125" style="28" customWidth="1"/>
    <col min="9" max="9" width="1.140625" style="28" customWidth="1"/>
    <col min="10" max="10" width="10.7109375" style="28" customWidth="1"/>
    <col min="11" max="11" width="10.85546875" style="28" customWidth="1"/>
    <col min="12" max="16384" width="9.140625" style="28"/>
  </cols>
  <sheetData>
    <row r="1" spans="2:11">
      <c r="D1" s="44"/>
      <c r="E1" s="44"/>
      <c r="F1" s="44"/>
      <c r="G1" s="44"/>
      <c r="H1" s="44"/>
      <c r="I1" s="44"/>
      <c r="J1" s="44"/>
    </row>
    <row r="2" spans="2:11" s="118" customFormat="1" ht="18.75" customHeight="1">
      <c r="B2" s="272" t="s">
        <v>57</v>
      </c>
      <c r="C2" s="272"/>
      <c r="D2" s="30" t="s">
        <v>79</v>
      </c>
      <c r="E2" s="95" t="str">
        <f>+Market!C4</f>
        <v>Jun-23</v>
      </c>
      <c r="F2" s="96" t="s">
        <v>140</v>
      </c>
      <c r="G2" s="258" t="s">
        <v>149</v>
      </c>
      <c r="H2" s="96" t="s">
        <v>36</v>
      </c>
      <c r="I2" s="117"/>
      <c r="J2" s="96" t="s">
        <v>0</v>
      </c>
    </row>
    <row r="3" spans="2:11" ht="10.5" customHeight="1">
      <c r="B3" s="44"/>
      <c r="C3" s="44"/>
      <c r="D3" s="44"/>
      <c r="E3" s="44"/>
      <c r="F3" s="44"/>
      <c r="G3" s="44"/>
      <c r="H3" s="44"/>
      <c r="I3" s="44"/>
      <c r="J3" s="44"/>
    </row>
    <row r="4" spans="2:11" ht="15" customHeight="1">
      <c r="B4" s="119" t="s">
        <v>27</v>
      </c>
      <c r="C4" s="120" t="s">
        <v>71</v>
      </c>
      <c r="D4" s="121" t="s">
        <v>28</v>
      </c>
      <c r="E4" s="122">
        <v>1.26</v>
      </c>
      <c r="F4" s="123">
        <v>1.57</v>
      </c>
      <c r="G4" s="124">
        <v>0</v>
      </c>
      <c r="H4" s="125">
        <v>-0.31000000000000005</v>
      </c>
      <c r="I4" s="126"/>
      <c r="J4" s="60">
        <v>-0.19750000000000001</v>
      </c>
    </row>
    <row r="5" spans="2:11" ht="15" customHeight="1">
      <c r="B5" s="44"/>
      <c r="C5" s="37" t="s">
        <v>72</v>
      </c>
      <c r="D5" s="127" t="s">
        <v>28</v>
      </c>
      <c r="E5" s="128">
        <v>1.2</v>
      </c>
      <c r="F5" s="129">
        <v>1.53</v>
      </c>
      <c r="G5" s="130">
        <v>0</v>
      </c>
      <c r="H5" s="126">
        <v>-0.33000000000000007</v>
      </c>
      <c r="I5" s="126"/>
      <c r="J5" s="131">
        <v>-0.2157</v>
      </c>
    </row>
    <row r="6" spans="2:11" ht="15" customHeight="1">
      <c r="B6" s="132"/>
      <c r="C6" s="32" t="s">
        <v>29</v>
      </c>
      <c r="D6" s="133" t="s">
        <v>26</v>
      </c>
      <c r="E6" s="134">
        <v>344223</v>
      </c>
      <c r="F6" s="135">
        <v>617521</v>
      </c>
      <c r="G6" s="136">
        <v>0</v>
      </c>
      <c r="H6" s="137">
        <v>-273298</v>
      </c>
      <c r="I6" s="138"/>
      <c r="J6" s="52">
        <v>-0.44259999999999999</v>
      </c>
      <c r="K6" s="139"/>
    </row>
    <row r="7" spans="2:11" ht="15" customHeight="1">
      <c r="B7" s="119" t="s">
        <v>30</v>
      </c>
      <c r="C7" s="120" t="s">
        <v>73</v>
      </c>
      <c r="D7" s="121" t="s">
        <v>28</v>
      </c>
      <c r="E7" s="122">
        <v>1.01</v>
      </c>
      <c r="F7" s="140">
        <v>1.1100000000000001</v>
      </c>
      <c r="G7" s="124">
        <v>0</v>
      </c>
      <c r="H7" s="143">
        <v>-0.10000000000000009</v>
      </c>
      <c r="I7" s="126"/>
      <c r="J7" s="60">
        <v>-9.01E-2</v>
      </c>
    </row>
    <row r="8" spans="2:11" ht="15" customHeight="1">
      <c r="B8" s="44"/>
      <c r="C8" s="37" t="s">
        <v>74</v>
      </c>
      <c r="D8" s="127" t="s">
        <v>31</v>
      </c>
      <c r="E8" s="141">
        <v>0.59809999999999997</v>
      </c>
      <c r="F8" s="142">
        <v>0.46600000000000003</v>
      </c>
      <c r="G8" s="130">
        <v>0</v>
      </c>
      <c r="H8" s="143">
        <v>0.13209999999999994</v>
      </c>
      <c r="I8" s="143"/>
      <c r="J8" s="131">
        <v>0.28349999999999997</v>
      </c>
    </row>
    <row r="9" spans="2:11" ht="15" customHeight="1">
      <c r="B9" s="44"/>
      <c r="C9" s="37" t="s">
        <v>75</v>
      </c>
      <c r="D9" s="127" t="s">
        <v>31</v>
      </c>
      <c r="E9" s="141">
        <v>0.40189999999999998</v>
      </c>
      <c r="F9" s="142">
        <v>0.53400000000000003</v>
      </c>
      <c r="G9" s="130">
        <v>0</v>
      </c>
      <c r="H9" s="143">
        <v>-0.13210000000000005</v>
      </c>
      <c r="I9" s="143"/>
      <c r="J9" s="131">
        <v>-0.24740000000000001</v>
      </c>
    </row>
    <row r="10" spans="2:11" ht="15" customHeight="1">
      <c r="B10" s="132"/>
      <c r="C10" s="32" t="s">
        <v>76</v>
      </c>
      <c r="D10" s="133" t="s">
        <v>28</v>
      </c>
      <c r="E10" s="259">
        <v>11.65</v>
      </c>
      <c r="F10" s="144">
        <v>0</v>
      </c>
      <c r="G10" s="145">
        <v>2.7</v>
      </c>
      <c r="H10" s="146">
        <v>8.9499999999999993</v>
      </c>
      <c r="I10" s="147"/>
      <c r="J10" s="52" t="s">
        <v>160</v>
      </c>
    </row>
    <row r="11" spans="2:11" ht="15" customHeight="1">
      <c r="B11" s="119" t="s">
        <v>32</v>
      </c>
      <c r="C11" s="120" t="s">
        <v>33</v>
      </c>
      <c r="D11" s="121" t="s">
        <v>31</v>
      </c>
      <c r="E11" s="148">
        <v>7.7218721672658905E-2</v>
      </c>
      <c r="F11" s="124">
        <v>0</v>
      </c>
      <c r="G11" s="143">
        <v>1.4512302701638837E-2</v>
      </c>
      <c r="H11" s="149">
        <v>6.270641897102007E-2</v>
      </c>
      <c r="I11" s="150"/>
      <c r="J11" s="60" t="s">
        <v>160</v>
      </c>
    </row>
    <row r="12" spans="2:11" ht="15" customHeight="1">
      <c r="B12" s="44"/>
      <c r="C12" s="37" t="s">
        <v>77</v>
      </c>
      <c r="D12" s="127" t="s">
        <v>31</v>
      </c>
      <c r="E12" s="151">
        <v>0.36115678298255155</v>
      </c>
      <c r="F12" s="130">
        <v>0</v>
      </c>
      <c r="G12" s="143">
        <v>5.9920532655807469E-2</v>
      </c>
      <c r="H12" s="150">
        <v>0.30123625032674406</v>
      </c>
      <c r="I12" s="150"/>
      <c r="J12" s="131" t="s">
        <v>160</v>
      </c>
    </row>
    <row r="13" spans="2:11" ht="15" customHeight="1">
      <c r="B13" s="132"/>
      <c r="C13" s="32" t="s">
        <v>78</v>
      </c>
      <c r="D13" s="133" t="s">
        <v>31</v>
      </c>
      <c r="E13" s="152">
        <v>0.16490120694222279</v>
      </c>
      <c r="F13" s="136">
        <v>0</v>
      </c>
      <c r="G13" s="153">
        <v>2.9879394118863173E-2</v>
      </c>
      <c r="H13" s="154">
        <v>0.13502181282335962</v>
      </c>
      <c r="I13" s="150"/>
      <c r="J13" s="52" t="s">
        <v>160</v>
      </c>
    </row>
    <row r="14" spans="2:11" ht="7.5" customHeight="1">
      <c r="I14" s="44"/>
      <c r="J14" s="155"/>
    </row>
    <row r="15" spans="2:11">
      <c r="B15" s="28" t="s">
        <v>64</v>
      </c>
    </row>
    <row r="16" spans="2:11">
      <c r="B16" s="28" t="s">
        <v>65</v>
      </c>
    </row>
    <row r="17" spans="2:10">
      <c r="B17" s="28" t="s">
        <v>66</v>
      </c>
    </row>
    <row r="18" spans="2:10">
      <c r="B18" s="28" t="s">
        <v>67</v>
      </c>
    </row>
    <row r="19" spans="2:10">
      <c r="B19" s="28" t="s">
        <v>68</v>
      </c>
    </row>
    <row r="20" spans="2:10">
      <c r="B20" s="28" t="s">
        <v>69</v>
      </c>
    </row>
    <row r="21" spans="2:10">
      <c r="B21" s="28" t="s">
        <v>147</v>
      </c>
    </row>
    <row r="22" spans="2:10">
      <c r="B22" s="28" t="s">
        <v>148</v>
      </c>
    </row>
    <row r="23" spans="2:10">
      <c r="B23" s="156" t="s">
        <v>70</v>
      </c>
      <c r="C23" s="156"/>
      <c r="D23" s="156"/>
      <c r="E23" s="156"/>
      <c r="F23" s="156"/>
      <c r="G23" s="156"/>
      <c r="H23" s="156"/>
      <c r="I23" s="156"/>
      <c r="J23" s="156"/>
    </row>
    <row r="24" spans="2:10" ht="12">
      <c r="B24" s="157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2:F9"/>
  <sheetViews>
    <sheetView showGridLines="0" topLeftCell="B1" zoomScaleNormal="100" workbookViewId="0">
      <selection activeCell="B3" sqref="B3"/>
    </sheetView>
  </sheetViews>
  <sheetFormatPr baseColWidth="10" defaultRowHeight="12.75"/>
  <cols>
    <col min="1" max="1" width="4.7109375" style="91" customWidth="1"/>
    <col min="2" max="2" width="43.140625" style="91" customWidth="1"/>
    <col min="3" max="3" width="13.140625" style="91" customWidth="1"/>
    <col min="4" max="4" width="12.85546875" style="91" customWidth="1"/>
    <col min="5" max="5" width="13.42578125" style="91" customWidth="1"/>
    <col min="6" max="6" width="12.42578125" style="91" customWidth="1"/>
    <col min="7" max="16384" width="11.42578125" style="91"/>
  </cols>
  <sheetData>
    <row r="2" spans="2:6">
      <c r="C2" s="158"/>
      <c r="D2" s="158"/>
      <c r="E2" s="159"/>
      <c r="F2" s="159"/>
    </row>
    <row r="3" spans="2:6" s="160" customFormat="1" ht="22.5">
      <c r="B3" s="30" t="s">
        <v>80</v>
      </c>
      <c r="C3" s="95" t="str">
        <f>+Market!C4</f>
        <v>Jun-23</v>
      </c>
      <c r="D3" s="96" t="str">
        <f>+Market!D4</f>
        <v>Jun-22</v>
      </c>
      <c r="E3" s="96" t="s">
        <v>81</v>
      </c>
      <c r="F3" s="97" t="s">
        <v>82</v>
      </c>
    </row>
    <row r="4" spans="2:6" s="160" customFormat="1" ht="8.25" customHeight="1">
      <c r="B4" s="100"/>
      <c r="C4" s="101"/>
      <c r="D4" s="102"/>
      <c r="E4" s="102"/>
      <c r="F4" s="103"/>
    </row>
    <row r="5" spans="2:6" s="160" customFormat="1">
      <c r="B5" s="32" t="s">
        <v>83</v>
      </c>
      <c r="C5" s="21">
        <v>171230</v>
      </c>
      <c r="D5" s="51">
        <v>-42922</v>
      </c>
      <c r="E5" s="51">
        <v>214152</v>
      </c>
      <c r="F5" s="52" t="s">
        <v>160</v>
      </c>
    </row>
    <row r="6" spans="2:6" s="160" customFormat="1">
      <c r="B6" s="34" t="s">
        <v>84</v>
      </c>
      <c r="C6" s="35">
        <v>60957</v>
      </c>
      <c r="D6" s="55">
        <v>-19105</v>
      </c>
      <c r="E6" s="55">
        <v>80062</v>
      </c>
      <c r="F6" s="56" t="s">
        <v>160</v>
      </c>
    </row>
    <row r="7" spans="2:6" s="160" customFormat="1">
      <c r="B7" s="34" t="s">
        <v>85</v>
      </c>
      <c r="C7" s="35">
        <v>-239481</v>
      </c>
      <c r="D7" s="55">
        <v>71022</v>
      </c>
      <c r="E7" s="55">
        <v>-310503</v>
      </c>
      <c r="F7" s="56" t="s">
        <v>160</v>
      </c>
    </row>
    <row r="8" spans="2:6" s="160" customFormat="1" ht="7.5" customHeight="1">
      <c r="B8" s="105"/>
      <c r="C8" s="106"/>
      <c r="D8" s="106"/>
      <c r="E8" s="107"/>
      <c r="F8" s="108"/>
    </row>
    <row r="9" spans="2:6" s="160" customFormat="1">
      <c r="B9" s="39" t="s">
        <v>86</v>
      </c>
      <c r="C9" s="40">
        <v>-7294</v>
      </c>
      <c r="D9" s="64">
        <v>8995</v>
      </c>
      <c r="E9" s="64">
        <v>-16289</v>
      </c>
      <c r="F9" s="65">
        <v>-1.8108949416342413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3:H12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91" customWidth="1"/>
    <col min="2" max="2" width="32" style="91" customWidth="1"/>
    <col min="3" max="4" width="12.85546875" style="91" customWidth="1"/>
    <col min="5" max="5" width="1.42578125" style="91" customWidth="1"/>
    <col min="6" max="16384" width="11.42578125" style="91"/>
  </cols>
  <sheetData>
    <row r="3" spans="2:8" s="28" customFormat="1" ht="27" customHeight="1">
      <c r="B3" s="161"/>
      <c r="C3" s="273" t="s">
        <v>96</v>
      </c>
      <c r="D3" s="274"/>
      <c r="E3" s="274"/>
      <c r="F3" s="274"/>
      <c r="G3" s="274"/>
    </row>
    <row r="4" spans="2:8" s="28" customFormat="1" ht="24.75" customHeight="1">
      <c r="B4" s="162"/>
      <c r="C4" s="275" t="s">
        <v>97</v>
      </c>
      <c r="D4" s="275"/>
      <c r="E4" s="163"/>
      <c r="F4" s="275" t="s">
        <v>98</v>
      </c>
      <c r="G4" s="275"/>
      <c r="H4" s="164"/>
    </row>
    <row r="5" spans="2:8" s="28" customFormat="1" ht="15" customHeight="1">
      <c r="B5" s="30" t="s">
        <v>99</v>
      </c>
      <c r="C5" s="9" t="str">
        <f>+Market!C4</f>
        <v>Jun-23</v>
      </c>
      <c r="D5" s="10" t="str">
        <f>+Market!D4</f>
        <v>Jun-22</v>
      </c>
      <c r="E5" s="163"/>
      <c r="F5" s="9" t="str">
        <f>+Market!C4</f>
        <v>Jun-23</v>
      </c>
      <c r="G5" s="10" t="str">
        <f>+Market!D4</f>
        <v>Jun-22</v>
      </c>
    </row>
    <row r="6" spans="2:8" s="28" customFormat="1" ht="8.25" customHeight="1">
      <c r="B6" s="100"/>
      <c r="C6" s="101"/>
      <c r="D6" s="102"/>
      <c r="E6" s="163"/>
      <c r="F6" s="101"/>
      <c r="G6" s="102"/>
    </row>
    <row r="7" spans="2:8" s="28" customFormat="1" ht="11.25">
      <c r="B7" s="32" t="s">
        <v>58</v>
      </c>
      <c r="C7" s="21">
        <v>105089</v>
      </c>
      <c r="D7" s="51">
        <v>76664</v>
      </c>
      <c r="E7" s="165"/>
      <c r="F7" s="21">
        <v>23278</v>
      </c>
      <c r="G7" s="51">
        <v>29160</v>
      </c>
    </row>
    <row r="8" spans="2:8" s="28" customFormat="1" ht="11.25">
      <c r="B8" s="34" t="s">
        <v>34</v>
      </c>
      <c r="C8" s="35">
        <v>505</v>
      </c>
      <c r="D8" s="55">
        <v>2270</v>
      </c>
      <c r="E8" s="165"/>
      <c r="F8" s="35">
        <v>3329</v>
      </c>
      <c r="G8" s="55">
        <v>3679</v>
      </c>
    </row>
    <row r="9" spans="2:8" s="28" customFormat="1" ht="11.25" hidden="1" customHeight="1">
      <c r="B9" s="34"/>
      <c r="C9" s="35">
        <v>0</v>
      </c>
      <c r="D9" s="55">
        <v>0</v>
      </c>
      <c r="E9" s="165"/>
      <c r="F9" s="35">
        <v>0</v>
      </c>
      <c r="G9" s="55">
        <v>0</v>
      </c>
    </row>
    <row r="10" spans="2:8" s="28" customFormat="1" ht="8.25" customHeight="1">
      <c r="B10" s="166"/>
      <c r="C10" s="167"/>
      <c r="D10" s="168"/>
      <c r="E10" s="165"/>
      <c r="F10" s="167"/>
      <c r="G10" s="168"/>
    </row>
    <row r="11" spans="2:8" s="28" customFormat="1" ht="11.25">
      <c r="B11" s="169" t="s">
        <v>100</v>
      </c>
      <c r="C11" s="170">
        <v>105594</v>
      </c>
      <c r="D11" s="171">
        <v>78934</v>
      </c>
      <c r="E11" s="172"/>
      <c r="F11" s="170">
        <v>26607</v>
      </c>
      <c r="G11" s="171">
        <v>32839</v>
      </c>
    </row>
    <row r="12" spans="2:8" s="28" customFormat="1" ht="17.25" customHeight="1">
      <c r="B12" s="43"/>
    </row>
  </sheetData>
  <mergeCells count="3">
    <mergeCell ref="C3:G3"/>
    <mergeCell ref="C4:D4"/>
    <mergeCell ref="F4:G4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D6"/>
  <sheetViews>
    <sheetView showGridLines="0" zoomScaleNormal="100" workbookViewId="0">
      <selection activeCell="B3" sqref="B3"/>
    </sheetView>
  </sheetViews>
  <sheetFormatPr baseColWidth="10" defaultRowHeight="12.75"/>
  <cols>
    <col min="1" max="1" width="5.28515625" style="91" customWidth="1"/>
    <col min="2" max="2" width="28.5703125" style="91" customWidth="1"/>
    <col min="3" max="3" width="12.42578125" style="91" customWidth="1"/>
    <col min="4" max="4" width="13.28515625" style="91" customWidth="1"/>
    <col min="5" max="16384" width="11.42578125" style="91"/>
  </cols>
  <sheetData>
    <row r="1" spans="2:4" ht="12.75" customHeight="1"/>
    <row r="3" spans="2:4" s="43" customFormat="1" ht="30" customHeight="1">
      <c r="B3" s="8" t="s">
        <v>60</v>
      </c>
      <c r="C3" s="9" t="s">
        <v>159</v>
      </c>
      <c r="D3" s="10" t="s">
        <v>150</v>
      </c>
    </row>
    <row r="4" spans="2:4" s="43" customFormat="1" ht="6" customHeight="1">
      <c r="B4" s="15"/>
      <c r="C4" s="243"/>
      <c r="D4" s="16"/>
    </row>
    <row r="5" spans="2:4" s="43" customFormat="1" ht="11.25">
      <c r="B5" s="20" t="s">
        <v>38</v>
      </c>
      <c r="C5" s="173">
        <v>1</v>
      </c>
      <c r="D5" s="174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F40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75" customWidth="1"/>
    <col min="2" max="5" width="13.140625" style="175" customWidth="1"/>
    <col min="6" max="6" width="11.28515625" style="175" customWidth="1"/>
    <col min="7" max="16384" width="11.42578125" style="175"/>
  </cols>
  <sheetData>
    <row r="2" spans="1:6" ht="20.25" customHeight="1">
      <c r="A2" s="281" t="s">
        <v>101</v>
      </c>
      <c r="B2" s="283" t="str">
        <f>+Market!C4</f>
        <v>Jun-23</v>
      </c>
      <c r="C2" s="276" t="str">
        <f>+Market!D4</f>
        <v>Jun-22</v>
      </c>
      <c r="D2" s="276" t="s">
        <v>81</v>
      </c>
      <c r="E2" s="278" t="s">
        <v>82</v>
      </c>
    </row>
    <row r="3" spans="1:6" ht="20.25" customHeight="1">
      <c r="A3" s="282"/>
      <c r="B3" s="284"/>
      <c r="C3" s="277"/>
      <c r="D3" s="277"/>
      <c r="E3" s="279"/>
    </row>
    <row r="4" spans="1:6" ht="18" customHeight="1">
      <c r="A4" s="176" t="s">
        <v>45</v>
      </c>
      <c r="B4" s="177">
        <v>7750.5169609999994</v>
      </c>
      <c r="C4" s="178">
        <v>8157.3001929999991</v>
      </c>
      <c r="D4" s="178">
        <f t="shared" ref="D4:D18" si="0">+B4-C4</f>
        <v>-406.78323199999977</v>
      </c>
      <c r="E4" s="179">
        <f t="shared" ref="E4:E18" si="1">+B4/C4-1</f>
        <v>-4.9867385332842296E-2</v>
      </c>
    </row>
    <row r="5" spans="1:6">
      <c r="A5" s="32" t="s">
        <v>46</v>
      </c>
      <c r="B5" s="180">
        <v>3562.2017330000003</v>
      </c>
      <c r="C5" s="181">
        <v>3280.360443</v>
      </c>
      <c r="D5" s="181">
        <f t="shared" si="0"/>
        <v>281.8412900000003</v>
      </c>
      <c r="E5" s="182">
        <f t="shared" si="1"/>
        <v>8.5917780956487499E-2</v>
      </c>
    </row>
    <row r="6" spans="1:6">
      <c r="A6" s="34" t="s">
        <v>56</v>
      </c>
      <c r="B6" s="183">
        <v>4137.5051899999999</v>
      </c>
      <c r="C6" s="184">
        <v>4802.7872399999997</v>
      </c>
      <c r="D6" s="184">
        <f t="shared" si="0"/>
        <v>-665.2820499999998</v>
      </c>
      <c r="E6" s="185">
        <f t="shared" si="1"/>
        <v>-0.13851999198698628</v>
      </c>
    </row>
    <row r="7" spans="1:6">
      <c r="A7" s="120" t="s">
        <v>63</v>
      </c>
      <c r="B7" s="186">
        <v>50.810037999999999</v>
      </c>
      <c r="C7" s="187">
        <v>74.152510000000007</v>
      </c>
      <c r="D7" s="187">
        <f t="shared" si="0"/>
        <v>-23.342472000000008</v>
      </c>
      <c r="E7" s="188">
        <f t="shared" si="1"/>
        <v>-0.31479004554262568</v>
      </c>
    </row>
    <row r="8" spans="1:6" ht="16.5" customHeight="1">
      <c r="A8" s="189" t="s">
        <v>47</v>
      </c>
      <c r="B8" s="190">
        <v>7798.893172</v>
      </c>
      <c r="C8" s="178">
        <v>7366.4663540000001</v>
      </c>
      <c r="D8" s="178">
        <f t="shared" si="0"/>
        <v>432.42681799999991</v>
      </c>
      <c r="E8" s="191">
        <f t="shared" si="1"/>
        <v>5.8702069244528809E-2</v>
      </c>
      <c r="F8" s="192"/>
    </row>
    <row r="9" spans="1:6">
      <c r="A9" s="32" t="s">
        <v>48</v>
      </c>
      <c r="B9" s="180">
        <v>254.12496100000001</v>
      </c>
      <c r="C9" s="181">
        <v>254.12496100000001</v>
      </c>
      <c r="D9" s="181">
        <f t="shared" si="0"/>
        <v>0</v>
      </c>
      <c r="E9" s="182">
        <f t="shared" si="1"/>
        <v>0</v>
      </c>
    </row>
    <row r="10" spans="1:6">
      <c r="A10" s="34" t="s">
        <v>49</v>
      </c>
      <c r="B10" s="183">
        <v>4473.1340749999999</v>
      </c>
      <c r="C10" s="184">
        <v>4149.6549359999999</v>
      </c>
      <c r="D10" s="184">
        <f t="shared" si="0"/>
        <v>323.47913900000003</v>
      </c>
      <c r="E10" s="185">
        <f t="shared" si="1"/>
        <v>7.7953262136011059E-2</v>
      </c>
      <c r="F10" s="192"/>
    </row>
    <row r="11" spans="1:6">
      <c r="A11" s="34" t="s">
        <v>141</v>
      </c>
      <c r="B11" s="183">
        <v>3325.7590970000001</v>
      </c>
      <c r="C11" s="184">
        <v>3216.8114179999998</v>
      </c>
      <c r="D11" s="184">
        <f t="shared" si="0"/>
        <v>108.94767900000033</v>
      </c>
      <c r="E11" s="185">
        <f t="shared" si="1"/>
        <v>3.3868220682870209E-2</v>
      </c>
    </row>
    <row r="12" spans="1:6" ht="16.5" hidden="1" customHeight="1">
      <c r="A12" s="193" t="s">
        <v>50</v>
      </c>
      <c r="B12" s="194">
        <v>0</v>
      </c>
      <c r="C12" s="195">
        <v>0</v>
      </c>
      <c r="D12" s="195">
        <f t="shared" si="0"/>
        <v>0</v>
      </c>
      <c r="E12" s="196" t="e">
        <f t="shared" si="1"/>
        <v>#DIV/0!</v>
      </c>
    </row>
    <row r="13" spans="1:6" ht="16.5" customHeight="1">
      <c r="A13" s="189" t="s">
        <v>51</v>
      </c>
      <c r="B13" s="190">
        <v>15549.367494000002</v>
      </c>
      <c r="C13" s="178">
        <v>15523.766546999999</v>
      </c>
      <c r="D13" s="178">
        <f t="shared" si="0"/>
        <v>25.600947000002634</v>
      </c>
      <c r="E13" s="191">
        <f t="shared" si="1"/>
        <v>1.6491453232365672E-3</v>
      </c>
    </row>
    <row r="14" spans="1:6">
      <c r="A14" s="32" t="s">
        <v>144</v>
      </c>
      <c r="B14" s="180">
        <v>5613.3892470000001</v>
      </c>
      <c r="C14" s="181">
        <v>5521.999178</v>
      </c>
      <c r="D14" s="181">
        <f t="shared" si="0"/>
        <v>91.39006900000004</v>
      </c>
      <c r="E14" s="182">
        <f t="shared" si="1"/>
        <v>1.6550177943543298E-2</v>
      </c>
    </row>
    <row r="15" spans="1:6">
      <c r="A15" s="34" t="s">
        <v>145</v>
      </c>
      <c r="B15" s="183">
        <v>9611.177931000002</v>
      </c>
      <c r="C15" s="184">
        <v>9754.1709849999988</v>
      </c>
      <c r="D15" s="184">
        <f t="shared" si="0"/>
        <v>-142.99305399999685</v>
      </c>
      <c r="E15" s="185">
        <f t="shared" si="1"/>
        <v>-1.4659682941778662E-2</v>
      </c>
    </row>
    <row r="16" spans="1:6">
      <c r="A16" s="34" t="s">
        <v>142</v>
      </c>
      <c r="B16" s="183">
        <v>324.80031600000001</v>
      </c>
      <c r="C16" s="184">
        <v>247.596384</v>
      </c>
      <c r="D16" s="184">
        <f t="shared" si="0"/>
        <v>77.203932000000009</v>
      </c>
      <c r="E16" s="185">
        <f t="shared" si="1"/>
        <v>0.31181364910401932</v>
      </c>
    </row>
    <row r="17" spans="1:6">
      <c r="A17" s="120" t="s">
        <v>143</v>
      </c>
      <c r="B17" s="186">
        <v>254.12496100000001</v>
      </c>
      <c r="C17" s="187">
        <v>254.12496100000001</v>
      </c>
      <c r="D17" s="187">
        <f t="shared" si="0"/>
        <v>0</v>
      </c>
      <c r="E17" s="188">
        <f t="shared" si="1"/>
        <v>0</v>
      </c>
    </row>
    <row r="18" spans="1:6" ht="13.5" customHeight="1">
      <c r="A18" s="189" t="s">
        <v>52</v>
      </c>
      <c r="B18" s="190">
        <v>38677.942664729257</v>
      </c>
      <c r="C18" s="178">
        <v>37883.500311149561</v>
      </c>
      <c r="D18" s="178">
        <f t="shared" si="0"/>
        <v>794.44235357969592</v>
      </c>
      <c r="E18" s="191">
        <f t="shared" si="1"/>
        <v>2.0970669210993664E-2</v>
      </c>
    </row>
    <row r="19" spans="1:6" ht="14.25" customHeight="1">
      <c r="A19" s="197" t="s">
        <v>53</v>
      </c>
      <c r="B19" s="198">
        <v>0.40202157671068689</v>
      </c>
      <c r="C19" s="199">
        <v>0.40977645728346734</v>
      </c>
      <c r="D19" s="200">
        <f>+B19-C19</f>
        <v>-7.7548805727804537E-3</v>
      </c>
      <c r="E19" s="200">
        <f>+B19/C19-1</f>
        <v>-1.8924661080311767E-2</v>
      </c>
    </row>
    <row r="20" spans="1:6" s="203" customFormat="1" ht="11.25" customHeight="1">
      <c r="A20" s="280"/>
      <c r="B20" s="280"/>
      <c r="C20" s="201"/>
      <c r="D20" s="201"/>
      <c r="E20" s="201"/>
      <c r="F20" s="202"/>
    </row>
    <row r="21" spans="1:6" s="203" customFormat="1" ht="11.25" customHeight="1">
      <c r="A21" s="201"/>
      <c r="B21" s="201"/>
      <c r="C21" s="201"/>
      <c r="D21" s="201"/>
      <c r="E21" s="201"/>
      <c r="F21" s="202"/>
    </row>
    <row r="22" spans="1:6" ht="23.25" customHeight="1">
      <c r="A22" s="281" t="s">
        <v>102</v>
      </c>
      <c r="B22" s="283" t="str">
        <f>+Market!G4</f>
        <v>Q2 2023</v>
      </c>
      <c r="C22" s="276" t="str">
        <f>+Market!H4</f>
        <v>Q2 2022</v>
      </c>
      <c r="D22" s="276" t="s">
        <v>81</v>
      </c>
      <c r="E22" s="278" t="s">
        <v>82</v>
      </c>
    </row>
    <row r="23" spans="1:6" ht="20.25" customHeight="1">
      <c r="A23" s="282"/>
      <c r="B23" s="284"/>
      <c r="C23" s="277"/>
      <c r="D23" s="277"/>
      <c r="E23" s="279"/>
    </row>
    <row r="24" spans="1:6" ht="16.5" customHeight="1">
      <c r="A24" s="176" t="s">
        <v>45</v>
      </c>
      <c r="B24" s="177">
        <v>4034.5395199999994</v>
      </c>
      <c r="C24" s="178">
        <v>3994.8730499999992</v>
      </c>
      <c r="D24" s="178">
        <f t="shared" ref="D24:D38" si="2">+B24-C24</f>
        <v>39.666470000000118</v>
      </c>
      <c r="E24" s="179">
        <f t="shared" ref="E24:E38" si="3">+B24/C24-1</f>
        <v>9.9293443129564452E-3</v>
      </c>
    </row>
    <row r="25" spans="1:6">
      <c r="A25" s="32" t="s">
        <v>46</v>
      </c>
      <c r="B25" s="180">
        <v>1614.6010610000003</v>
      </c>
      <c r="C25" s="181">
        <v>1479.9862950000002</v>
      </c>
      <c r="D25" s="181">
        <f t="shared" si="2"/>
        <v>134.61476600000015</v>
      </c>
      <c r="E25" s="182">
        <f t="shared" si="3"/>
        <v>9.0956765244910587E-2</v>
      </c>
    </row>
    <row r="26" spans="1:6">
      <c r="A26" s="34" t="s">
        <v>56</v>
      </c>
      <c r="B26" s="183">
        <v>2394.0414390000001</v>
      </c>
      <c r="C26" s="184">
        <v>2483.6026279999996</v>
      </c>
      <c r="D26" s="184">
        <f t="shared" si="2"/>
        <v>-89.561188999999558</v>
      </c>
      <c r="E26" s="185">
        <f t="shared" si="3"/>
        <v>-3.6060997838499476E-2</v>
      </c>
    </row>
    <row r="27" spans="1:6">
      <c r="A27" s="120" t="s">
        <v>63</v>
      </c>
      <c r="B27" s="186">
        <v>25.897019999999998</v>
      </c>
      <c r="C27" s="187">
        <v>31.284127000000005</v>
      </c>
      <c r="D27" s="187">
        <f t="shared" si="2"/>
        <v>-5.3871070000000074</v>
      </c>
      <c r="E27" s="188">
        <f t="shared" si="3"/>
        <v>-0.17219937126581819</v>
      </c>
    </row>
    <row r="28" spans="1:6" ht="16.5" customHeight="1">
      <c r="A28" s="189" t="s">
        <v>47</v>
      </c>
      <c r="B28" s="190">
        <v>3738.6217270000006</v>
      </c>
      <c r="C28" s="178">
        <v>3484.300819</v>
      </c>
      <c r="D28" s="178">
        <f t="shared" si="2"/>
        <v>254.3209080000006</v>
      </c>
      <c r="E28" s="191">
        <f t="shared" si="3"/>
        <v>7.2990514083393965E-2</v>
      </c>
    </row>
    <row r="29" spans="1:6">
      <c r="A29" s="32" t="s">
        <v>48</v>
      </c>
      <c r="B29" s="180">
        <v>128.23384000000001</v>
      </c>
      <c r="C29" s="181">
        <v>128.23384000000001</v>
      </c>
      <c r="D29" s="181">
        <f t="shared" si="2"/>
        <v>0</v>
      </c>
      <c r="E29" s="182">
        <f t="shared" si="3"/>
        <v>0</v>
      </c>
    </row>
    <row r="30" spans="1:6">
      <c r="A30" s="34" t="s">
        <v>49</v>
      </c>
      <c r="B30" s="183">
        <v>2012.025431</v>
      </c>
      <c r="C30" s="184">
        <v>1927.0939119999998</v>
      </c>
      <c r="D30" s="184">
        <f t="shared" si="2"/>
        <v>84.931519000000208</v>
      </c>
      <c r="E30" s="185">
        <f t="shared" si="3"/>
        <v>4.4072330087876033E-2</v>
      </c>
    </row>
    <row r="31" spans="1:6">
      <c r="A31" s="34" t="s">
        <v>141</v>
      </c>
      <c r="B31" s="183">
        <v>1726.5962960000004</v>
      </c>
      <c r="C31" s="184">
        <v>1557.206907</v>
      </c>
      <c r="D31" s="184">
        <f t="shared" si="2"/>
        <v>169.38938900000039</v>
      </c>
      <c r="E31" s="185">
        <f t="shared" si="3"/>
        <v>0.10877770207578474</v>
      </c>
    </row>
    <row r="32" spans="1:6" ht="11.25" customHeight="1">
      <c r="A32" s="193" t="s">
        <v>50</v>
      </c>
      <c r="B32" s="194">
        <v>0</v>
      </c>
      <c r="C32" s="195">
        <v>0</v>
      </c>
      <c r="D32" s="195">
        <f t="shared" si="2"/>
        <v>0</v>
      </c>
      <c r="E32" s="196" t="e">
        <f t="shared" si="3"/>
        <v>#DIV/0!</v>
      </c>
    </row>
    <row r="33" spans="1:5" ht="15.75" customHeight="1">
      <c r="A33" s="189" t="s">
        <v>51</v>
      </c>
      <c r="B33" s="190">
        <v>7773.1186100000032</v>
      </c>
      <c r="C33" s="178">
        <v>7479.1738689999993</v>
      </c>
      <c r="D33" s="178">
        <f t="shared" si="2"/>
        <v>293.94474100000389</v>
      </c>
      <c r="E33" s="191">
        <f t="shared" si="3"/>
        <v>3.9301765963532187E-2</v>
      </c>
    </row>
    <row r="34" spans="1:5">
      <c r="A34" s="32" t="s">
        <v>144</v>
      </c>
      <c r="B34" s="180">
        <v>2779.3725589999999</v>
      </c>
      <c r="C34" s="181">
        <v>2829.2751490000001</v>
      </c>
      <c r="D34" s="181">
        <f t="shared" si="2"/>
        <v>-49.902590000000146</v>
      </c>
      <c r="E34" s="182">
        <f t="shared" si="3"/>
        <v>-1.763794165358501E-2</v>
      </c>
    </row>
    <row r="35" spans="1:5">
      <c r="A35" s="34" t="s">
        <v>145</v>
      </c>
      <c r="B35" s="183">
        <v>4741.9420430000027</v>
      </c>
      <c r="C35" s="184">
        <v>4491.9911869999987</v>
      </c>
      <c r="D35" s="184">
        <f t="shared" si="2"/>
        <v>249.95085600000402</v>
      </c>
      <c r="E35" s="185">
        <f t="shared" si="3"/>
        <v>5.5643665714076196E-2</v>
      </c>
    </row>
    <row r="36" spans="1:5">
      <c r="A36" s="34" t="s">
        <v>142</v>
      </c>
      <c r="B36" s="183">
        <v>251.80400800000001</v>
      </c>
      <c r="C36" s="184">
        <v>157.907533</v>
      </c>
      <c r="D36" s="184">
        <f t="shared" si="2"/>
        <v>93.896475000000009</v>
      </c>
      <c r="E36" s="185">
        <f t="shared" si="3"/>
        <v>0.59462948483907985</v>
      </c>
    </row>
    <row r="37" spans="1:5">
      <c r="A37" s="120" t="s">
        <v>143</v>
      </c>
      <c r="B37" s="186">
        <v>128.23384000000001</v>
      </c>
      <c r="C37" s="187">
        <v>128.23384000000001</v>
      </c>
      <c r="D37" s="187">
        <f t="shared" si="2"/>
        <v>0</v>
      </c>
      <c r="E37" s="188">
        <f t="shared" si="3"/>
        <v>0</v>
      </c>
    </row>
    <row r="38" spans="1:5" ht="13.5" customHeight="1">
      <c r="A38" s="189" t="s">
        <v>52</v>
      </c>
      <c r="B38" s="190">
        <v>19199.301202763134</v>
      </c>
      <c r="C38" s="178">
        <v>19036.700311149561</v>
      </c>
      <c r="D38" s="178">
        <f t="shared" si="2"/>
        <v>162.60089161357246</v>
      </c>
      <c r="E38" s="191">
        <f t="shared" si="3"/>
        <v>8.5414430524148877E-3</v>
      </c>
    </row>
    <row r="39" spans="1:5" ht="15" customHeight="1">
      <c r="A39" s="197" t="s">
        <v>53</v>
      </c>
      <c r="B39" s="198">
        <v>0.40486466293269607</v>
      </c>
      <c r="C39" s="199">
        <v>0.39288184122011621</v>
      </c>
      <c r="D39" s="200">
        <f>+B39-C39</f>
        <v>1.1982821712579861E-2</v>
      </c>
      <c r="E39" s="200">
        <f>+B39/C39-1</f>
        <v>3.0499810516481318E-2</v>
      </c>
    </row>
    <row r="40" spans="1:5">
      <c r="A40" s="204"/>
      <c r="B40" s="204"/>
      <c r="C40" s="204"/>
      <c r="D40" s="204"/>
      <c r="E40" s="204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G25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75" customWidth="1"/>
    <col min="2" max="3" width="12.5703125" style="175" customWidth="1"/>
    <col min="4" max="4" width="11.28515625" style="175" customWidth="1"/>
    <col min="5" max="16384" width="11.42578125" style="175"/>
  </cols>
  <sheetData>
    <row r="2" spans="1:7" ht="27.75" customHeight="1">
      <c r="A2" s="281" t="s">
        <v>152</v>
      </c>
      <c r="B2" s="286" t="str">
        <f>+'Energy Sales'!C4</f>
        <v>Jun-23</v>
      </c>
      <c r="C2" s="276" t="str">
        <f>+'Energy Sales'!D4</f>
        <v>Jun-22</v>
      </c>
      <c r="D2" s="276" t="s">
        <v>81</v>
      </c>
      <c r="E2" s="278" t="s">
        <v>82</v>
      </c>
    </row>
    <row r="3" spans="1:7" ht="27.75" customHeight="1">
      <c r="A3" s="285"/>
      <c r="B3" s="287"/>
      <c r="C3" s="277"/>
      <c r="D3" s="277"/>
      <c r="E3" s="279"/>
    </row>
    <row r="4" spans="1:7" ht="18" customHeight="1">
      <c r="A4" s="176" t="s">
        <v>45</v>
      </c>
      <c r="B4" s="177">
        <v>7750.5169609999994</v>
      </c>
      <c r="C4" s="205">
        <v>8157.3001929999991</v>
      </c>
      <c r="D4" s="205">
        <f t="shared" ref="D4:D12" si="0">+B4-C4</f>
        <v>-406.78323199999977</v>
      </c>
      <c r="E4" s="206">
        <f>+B4/C4-1</f>
        <v>-4.9867385332842296E-2</v>
      </c>
    </row>
    <row r="5" spans="1:7">
      <c r="A5" s="32" t="s">
        <v>46</v>
      </c>
      <c r="B5" s="180">
        <v>3562.2017330000003</v>
      </c>
      <c r="C5" s="181">
        <v>3280.360443</v>
      </c>
      <c r="D5" s="181">
        <f t="shared" si="0"/>
        <v>281.8412900000003</v>
      </c>
      <c r="E5" s="182">
        <f>+B5/C5-1</f>
        <v>8.5917780956487499E-2</v>
      </c>
    </row>
    <row r="6" spans="1:7">
      <c r="A6" s="34" t="s">
        <v>128</v>
      </c>
      <c r="B6" s="183">
        <v>0</v>
      </c>
      <c r="C6" s="184">
        <v>831.02102000000002</v>
      </c>
      <c r="D6" s="184">
        <f t="shared" si="0"/>
        <v>-831.02102000000002</v>
      </c>
      <c r="E6" s="185">
        <f>+B6/C6-1</f>
        <v>-1</v>
      </c>
    </row>
    <row r="7" spans="1:7">
      <c r="A7" s="34" t="s">
        <v>129</v>
      </c>
      <c r="B7" s="183">
        <v>4137.5051899999999</v>
      </c>
      <c r="C7" s="184">
        <v>3971.76622</v>
      </c>
      <c r="D7" s="184">
        <f t="shared" si="0"/>
        <v>165.73896999999988</v>
      </c>
      <c r="E7" s="185">
        <f>+B7/C7-1</f>
        <v>4.1729286372751195E-2</v>
      </c>
    </row>
    <row r="8" spans="1:7" hidden="1">
      <c r="A8" s="34" t="s">
        <v>130</v>
      </c>
      <c r="B8" s="183"/>
      <c r="C8" s="184"/>
      <c r="D8" s="184">
        <f t="shared" si="0"/>
        <v>0</v>
      </c>
      <c r="E8" s="185" t="s">
        <v>138</v>
      </c>
    </row>
    <row r="9" spans="1:7">
      <c r="A9" s="34" t="s">
        <v>131</v>
      </c>
      <c r="B9" s="183">
        <v>50.810037999999999</v>
      </c>
      <c r="C9" s="184">
        <v>74.152510000000007</v>
      </c>
      <c r="D9" s="184">
        <f t="shared" si="0"/>
        <v>-23.342472000000008</v>
      </c>
      <c r="E9" s="185">
        <f>+B9/C9-1</f>
        <v>-0.31479004554262568</v>
      </c>
    </row>
    <row r="10" spans="1:7" hidden="1">
      <c r="A10" s="120" t="s">
        <v>132</v>
      </c>
      <c r="B10" s="186"/>
      <c r="C10" s="187"/>
      <c r="D10" s="187">
        <f t="shared" si="0"/>
        <v>0</v>
      </c>
      <c r="E10" s="188" t="s">
        <v>138</v>
      </c>
    </row>
    <row r="11" spans="1:7" ht="13.5" customHeight="1">
      <c r="A11" s="189" t="s">
        <v>133</v>
      </c>
      <c r="B11" s="178">
        <v>41601.336130000003</v>
      </c>
      <c r="C11" s="178">
        <v>41386.732000000004</v>
      </c>
      <c r="D11" s="178">
        <f t="shared" si="0"/>
        <v>214.60412999999971</v>
      </c>
      <c r="E11" s="191">
        <f>+B11/C11-1</f>
        <v>5.1853364503386956E-3</v>
      </c>
    </row>
    <row r="12" spans="1:7" ht="14.25" customHeight="1">
      <c r="A12" s="197" t="s">
        <v>134</v>
      </c>
      <c r="B12" s="199">
        <v>0.18630452004667378</v>
      </c>
      <c r="C12" s="199">
        <v>0.19709940357213995</v>
      </c>
      <c r="D12" s="200">
        <f t="shared" si="0"/>
        <v>-1.0794883525466176E-2</v>
      </c>
      <c r="E12" s="200">
        <f>+B12/C12-1</f>
        <v>-5.4768727504115211E-2</v>
      </c>
      <c r="G12" s="207"/>
    </row>
    <row r="13" spans="1:7" s="203" customFormat="1" ht="11.25" customHeight="1">
      <c r="A13" s="280"/>
      <c r="B13" s="280"/>
      <c r="C13" s="201"/>
      <c r="D13" s="202"/>
    </row>
    <row r="14" spans="1:7" s="203" customFormat="1" ht="11.25" customHeight="1">
      <c r="A14" s="201"/>
      <c r="B14" s="201"/>
      <c r="C14" s="201"/>
      <c r="D14" s="202"/>
    </row>
    <row r="15" spans="1:7" ht="23.25" customHeight="1">
      <c r="A15" s="281" t="s">
        <v>135</v>
      </c>
      <c r="B15" s="286" t="str">
        <f>+'Energy Sales'!H4</f>
        <v>Q2 2023</v>
      </c>
      <c r="C15" s="276" t="str">
        <f>+'Energy Sales'!I4</f>
        <v>Q2 2022</v>
      </c>
      <c r="D15" s="276" t="s">
        <v>81</v>
      </c>
      <c r="E15" s="278" t="s">
        <v>82</v>
      </c>
    </row>
    <row r="16" spans="1:7" ht="20.25" customHeight="1">
      <c r="A16" s="285"/>
      <c r="B16" s="287"/>
      <c r="C16" s="277"/>
      <c r="D16" s="277"/>
      <c r="E16" s="279"/>
    </row>
    <row r="17" spans="1:5" ht="16.5" customHeight="1">
      <c r="A17" s="176" t="s">
        <v>45</v>
      </c>
      <c r="B17" s="177">
        <v>4034.5395199999994</v>
      </c>
      <c r="C17" s="205">
        <v>3994.8730499999992</v>
      </c>
      <c r="D17" s="205">
        <f t="shared" ref="D17:D25" si="1">+B17-C17</f>
        <v>39.666470000000118</v>
      </c>
      <c r="E17" s="206">
        <f>+B17/C17-1</f>
        <v>9.9293443129564452E-3</v>
      </c>
    </row>
    <row r="18" spans="1:5">
      <c r="A18" s="32" t="s">
        <v>46</v>
      </c>
      <c r="B18" s="180">
        <v>1614.6010610000003</v>
      </c>
      <c r="C18" s="181">
        <v>1479.9862950000002</v>
      </c>
      <c r="D18" s="181">
        <f t="shared" si="1"/>
        <v>134.61476600000015</v>
      </c>
      <c r="E18" s="182">
        <f>+B18/C18-1</f>
        <v>9.0956765244910587E-2</v>
      </c>
    </row>
    <row r="19" spans="1:5">
      <c r="A19" s="34" t="s">
        <v>128</v>
      </c>
      <c r="B19" s="183">
        <v>0.16531999999999999</v>
      </c>
      <c r="C19" s="184">
        <v>376.111333</v>
      </c>
      <c r="D19" s="184">
        <f t="shared" si="1"/>
        <v>-375.94601299999999</v>
      </c>
      <c r="E19" s="185">
        <f>+B19/C19-1</f>
        <v>-0.9995604492991973</v>
      </c>
    </row>
    <row r="20" spans="1:5">
      <c r="A20" s="34" t="s">
        <v>129</v>
      </c>
      <c r="B20" s="183">
        <v>2393.876119</v>
      </c>
      <c r="C20" s="184">
        <v>2107.4912949999998</v>
      </c>
      <c r="D20" s="184">
        <f t="shared" si="1"/>
        <v>286.38482400000021</v>
      </c>
      <c r="E20" s="185">
        <f>+B20/C20-1</f>
        <v>0.13588897125195487</v>
      </c>
    </row>
    <row r="21" spans="1:5" hidden="1">
      <c r="A21" s="34" t="s">
        <v>130</v>
      </c>
      <c r="B21" s="183"/>
      <c r="C21" s="184"/>
      <c r="D21" s="184">
        <f t="shared" si="1"/>
        <v>0</v>
      </c>
      <c r="E21" s="185" t="s">
        <v>138</v>
      </c>
    </row>
    <row r="22" spans="1:5">
      <c r="A22" s="34" t="s">
        <v>131</v>
      </c>
      <c r="B22" s="183">
        <v>25.897019999999998</v>
      </c>
      <c r="C22" s="184">
        <v>31.284127000000005</v>
      </c>
      <c r="D22" s="184">
        <f t="shared" si="1"/>
        <v>-5.3871070000000074</v>
      </c>
      <c r="E22" s="185">
        <f>+B22/C22-1</f>
        <v>-0.17219937126581819</v>
      </c>
    </row>
    <row r="23" spans="1:5" hidden="1">
      <c r="A23" s="120" t="s">
        <v>132</v>
      </c>
      <c r="B23" s="186"/>
      <c r="C23" s="187"/>
      <c r="D23" s="187">
        <f t="shared" si="1"/>
        <v>0</v>
      </c>
      <c r="E23" s="188" t="s">
        <v>138</v>
      </c>
    </row>
    <row r="24" spans="1:5" ht="13.5" customHeight="1">
      <c r="A24" s="189" t="s">
        <v>133</v>
      </c>
      <c r="B24" s="178">
        <v>20750.546000000002</v>
      </c>
      <c r="C24" s="178">
        <v>20831.121000000003</v>
      </c>
      <c r="D24" s="178">
        <f t="shared" si="1"/>
        <v>-80.575000000000728</v>
      </c>
      <c r="E24" s="191">
        <f>+B24/C24-1</f>
        <v>-3.868010751797768E-3</v>
      </c>
    </row>
    <row r="25" spans="1:5" ht="15" customHeight="1">
      <c r="A25" s="197" t="s">
        <v>134</v>
      </c>
      <c r="B25" s="199">
        <v>0.19443052341851627</v>
      </c>
      <c r="C25" s="199">
        <v>0.19177427129341712</v>
      </c>
      <c r="D25" s="200">
        <f t="shared" si="1"/>
        <v>2.6562521250991511E-3</v>
      </c>
      <c r="E25" s="200">
        <f>+B25/C25-1</f>
        <v>1.3850930613288792E-2</v>
      </c>
    </row>
  </sheetData>
  <mergeCells count="11">
    <mergeCell ref="A13:B13"/>
    <mergeCell ref="B2:B3"/>
    <mergeCell ref="D2:D3"/>
    <mergeCell ref="E2:E3"/>
    <mergeCell ref="A2:A3"/>
    <mergeCell ref="C2:C3"/>
    <mergeCell ref="D15:D16"/>
    <mergeCell ref="E15:E16"/>
    <mergeCell ref="A15:A16"/>
    <mergeCell ref="B15:B16"/>
    <mergeCell ref="C15:C1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8DA28F9-B861-431B-917F-7E7FADE270D5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2023-07-25T20:38:01Z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2023-07-25T20:38:01Z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56d91e81-9cd6-46f6-8f94-15096d89ecb3</vt:lpwstr>
  </property>
  <property fmtid="{D5CDD505-2E9C-101B-9397-08002B2CF9AE}" pid="9" name="MSIP_Label_797ad33d-ed35-43c0-b526-22bc83c17deb_ContentBits">
    <vt:lpwstr>1</vt:lpwstr>
  </property>
</Properties>
</file>