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 G S\Analisis Razonado - Press Release\1Q2022\Enel Gx Chile\"/>
    </mc:Choice>
  </mc:AlternateContent>
  <bookViews>
    <workbookView xWindow="-28920" yWindow="-2910" windowWidth="29040" windowHeight="15840" tabRatio="901"/>
  </bookViews>
  <sheets>
    <sheet name="Index" sheetId="22" r:id="rId1"/>
    <sheet name="Market" sheetId="14" r:id="rId2"/>
    <sheet name="Income Statement" sheetId="16" r:id="rId3"/>
    <sheet name="Operating Income" sheetId="17" r:id="rId4"/>
    <sheet name="Energy Sales" sheetId="18" r:id="rId5"/>
    <sheet name="Non Operating Income" sheetId="15" r:id="rId6"/>
    <sheet name="Balance Sheet" sheetId="8" r:id="rId7"/>
    <sheet name="Ratios" sheetId="7" r:id="rId8"/>
    <sheet name="Cash Flow" sheetId="6" r:id="rId9"/>
    <sheet name="Fixed Assets" sheetId="5" r:id="rId10"/>
    <sheet name="Int. Rate" sheetId="9" r:id="rId11"/>
    <sheet name="Physical Data GX" sheetId="13" r:id="rId12"/>
    <sheet name="GX by Tech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0">Index!$A$1:$O$47</definedName>
    <definedName name="_xlnm.Print_Area" localSheetId="1">Market!$A$1:$N$18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" i="14" l="1"/>
  <c r="K4" i="14"/>
  <c r="E38" i="13"/>
  <c r="D38" i="13"/>
  <c r="E37" i="13"/>
  <c r="D37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E18" i="13"/>
  <c r="D18" i="13"/>
  <c r="E17" i="13"/>
  <c r="D17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5" i="13"/>
  <c r="D5" i="13"/>
  <c r="E4" i="13"/>
  <c r="D4" i="13"/>
  <c r="D4" i="20"/>
  <c r="E4" i="20"/>
  <c r="D5" i="20"/>
  <c r="E5" i="20"/>
  <c r="D6" i="20"/>
  <c r="E6" i="20"/>
  <c r="D7" i="20"/>
  <c r="E7" i="20"/>
  <c r="D8" i="20"/>
  <c r="D9" i="20"/>
  <c r="E9" i="20"/>
  <c r="D10" i="20"/>
  <c r="E12" i="20"/>
  <c r="D12" i="20"/>
  <c r="E11" i="20"/>
  <c r="D11" i="20"/>
  <c r="E25" i="20"/>
  <c r="E24" i="20"/>
  <c r="D25" i="20"/>
  <c r="D24" i="20"/>
  <c r="D23" i="20"/>
  <c r="E22" i="20"/>
  <c r="D22" i="20"/>
  <c r="D21" i="20"/>
  <c r="E20" i="20"/>
  <c r="D20" i="20"/>
  <c r="E19" i="20"/>
  <c r="D19" i="20"/>
  <c r="E18" i="20"/>
  <c r="D18" i="20"/>
  <c r="E17" i="20"/>
  <c r="D17" i="20"/>
  <c r="E39" i="13"/>
  <c r="D39" i="13"/>
  <c r="E19" i="13"/>
  <c r="D19" i="13"/>
  <c r="C22" i="13"/>
  <c r="B22" i="13"/>
  <c r="C2" i="13"/>
  <c r="B2" i="13"/>
  <c r="G5" i="5"/>
  <c r="F5" i="5"/>
  <c r="D5" i="5"/>
  <c r="C5" i="5"/>
  <c r="D3" i="6"/>
  <c r="C3" i="6"/>
  <c r="G2" i="7"/>
  <c r="E2" i="7"/>
  <c r="C11" i="8"/>
  <c r="C3" i="8"/>
  <c r="I3" i="15"/>
  <c r="H3" i="15"/>
  <c r="D3" i="15"/>
  <c r="C3" i="15"/>
  <c r="I4" i="18"/>
  <c r="C15" i="20"/>
  <c r="H4" i="18"/>
  <c r="B15" i="20"/>
  <c r="D4" i="18"/>
  <c r="C2" i="20"/>
  <c r="C4" i="18"/>
  <c r="B2" i="20"/>
  <c r="I3" i="16"/>
  <c r="F13" i="17"/>
  <c r="H3" i="16"/>
  <c r="C13" i="17"/>
  <c r="D3" i="16"/>
  <c r="F3" i="17"/>
  <c r="C3" i="16"/>
  <c r="C3" i="17"/>
</calcChain>
</file>

<file path=xl/sharedStrings.xml><?xml version="1.0" encoding="utf-8"?>
<sst xmlns="http://schemas.openxmlformats.org/spreadsheetml/2006/main" count="277" uniqueCount="161">
  <si>
    <t>Chg %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</si>
  <si>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</si>
  <si>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</si>
  <si>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</si>
  <si>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</si>
  <si>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</si>
  <si>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</si>
  <si>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</si>
  <si>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CONTRIBUTION MARGIN</t>
  </si>
  <si>
    <t>Other work performed by entity and capitalized</t>
  </si>
  <si>
    <t>Employee benefits expense</t>
  </si>
  <si>
    <t>Other fixed operating expenses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</si>
  <si>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</si>
  <si>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</si>
  <si>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</si>
  <si>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</si>
  <si>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</si>
  <si>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</si>
  <si>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From Other Investments</t>
  </si>
  <si>
    <t>Net Income From Sale of Assets</t>
  </si>
  <si>
    <t>NET INCOME BEFORE TAXES</t>
  </si>
  <si>
    <t>Income Tax</t>
  </si>
  <si>
    <t>NET INCOME</t>
  </si>
  <si>
    <t>Non-controlling interest</t>
  </si>
  <si>
    <t>Operating Revenues</t>
  </si>
  <si>
    <t>Operating Income</t>
  </si>
  <si>
    <t>Million Ch$</t>
  </si>
  <si>
    <t>Liquidity</t>
  </si>
  <si>
    <t>Times</t>
  </si>
  <si>
    <t>Working capital</t>
  </si>
  <si>
    <t>Leverage</t>
  </si>
  <si>
    <t>%</t>
  </si>
  <si>
    <t>Profitability</t>
  </si>
  <si>
    <t>Op. income / Op. Revenues</t>
  </si>
  <si>
    <t>Pehuenche</t>
  </si>
  <si>
    <t>Current Assets</t>
  </si>
  <si>
    <t>Chg</t>
  </si>
  <si>
    <t>Current Liabilities</t>
  </si>
  <si>
    <t>Fixed Interest Rate</t>
  </si>
  <si>
    <t>NET FINANCIAL EXPENSE</t>
  </si>
  <si>
    <t>Total energy sales</t>
  </si>
  <si>
    <t>Sales at spot market</t>
  </si>
  <si>
    <t>Operating
Costs</t>
  </si>
  <si>
    <t>Sales to regulated customers</t>
  </si>
  <si>
    <t>Sales to unregulated customers</t>
  </si>
  <si>
    <t>Total generation</t>
  </si>
  <si>
    <t xml:space="preserve">    Hydro generation</t>
  </si>
  <si>
    <t>Purchases</t>
  </si>
  <si>
    <t xml:space="preserve">    Purchases to related companies</t>
  </si>
  <si>
    <t xml:space="preserve">    Purchases to other generators</t>
  </si>
  <si>
    <t xml:space="preserve">    Purchases at spot</t>
  </si>
  <si>
    <t>Transmission losses, pump and other consumption</t>
  </si>
  <si>
    <t>Total electricity sales</t>
  </si>
  <si>
    <t xml:space="preserve">    Sales at regulated prices</t>
  </si>
  <si>
    <t xml:space="preserve">    Sales at unregulated prices</t>
  </si>
  <si>
    <t xml:space="preserve">    Sales at spot marginal cost</t>
  </si>
  <si>
    <t xml:space="preserve">    Sales to related companies generators</t>
  </si>
  <si>
    <t>TOTAL SALES OF THE SYSTEM</t>
  </si>
  <si>
    <t>Market Share on total sales (%)</t>
  </si>
  <si>
    <t>Empresa Eléctrica Pehuenche S.A.</t>
  </si>
  <si>
    <t>Consolidation adjustments</t>
  </si>
  <si>
    <t xml:space="preserve">    Thermal generation</t>
  </si>
  <si>
    <t>RATIO</t>
  </si>
  <si>
    <t>Enel Generación Chile</t>
  </si>
  <si>
    <t>Shareholders of the parent company</t>
  </si>
  <si>
    <t xml:space="preserve">  INTEREST RATE  (%)</t>
  </si>
  <si>
    <t>Total  Consolidated</t>
  </si>
  <si>
    <t>Enel Generación Chile S.A.</t>
  </si>
  <si>
    <t xml:space="preserve">    Other generation</t>
  </si>
  <si>
    <t>(1) Current Assets / Current Liabilities</t>
  </si>
  <si>
    <t>(2) Current Assets net of Inventories and prepayments</t>
  </si>
  <si>
    <t>(3) Total Liabilities / Total Equity</t>
  </si>
  <si>
    <t>(4) Current Liabilities / Total Liabilities</t>
  </si>
  <si>
    <t xml:space="preserve">(5) Non Current Liabilities / Total Liabilities </t>
  </si>
  <si>
    <t>(6) EBITDA/ Net Financial Costs</t>
  </si>
  <si>
    <t xml:space="preserve">(7) Net income of the period attributable to the owners of the parent company for LTM / Average of equity attributable to the owners of </t>
  </si>
  <si>
    <t>(8) Total Net Income of the period for LTM / Average of total assets at the beginning  and at the end of the period</t>
  </si>
  <si>
    <t>Liquidity (1)</t>
  </si>
  <si>
    <t>Acid-test (2)</t>
  </si>
  <si>
    <t>Leverage (3)</t>
  </si>
  <si>
    <t>Short-term debt (4)</t>
  </si>
  <si>
    <t>Long-term debt (5)</t>
  </si>
  <si>
    <t>Financial expenses coverage (6)</t>
  </si>
  <si>
    <t>ROE   (7)</t>
  </si>
  <si>
    <t>ROA  (8)</t>
  </si>
  <si>
    <t>UNIT</t>
  </si>
  <si>
    <t>NET CASH FLOW
(Figures in million Ch$)</t>
  </si>
  <si>
    <t>Change</t>
  </si>
  <si>
    <t>% Change</t>
  </si>
  <si>
    <t>From Operating Activities</t>
  </si>
  <si>
    <t>From Investing Activities</t>
  </si>
  <si>
    <t>From Financing Activities</t>
  </si>
  <si>
    <t>Total Net Cash Flow</t>
  </si>
  <si>
    <t>ASSETS 
(Figures in million Ch$)</t>
  </si>
  <si>
    <t>Non Current Assets</t>
  </si>
  <si>
    <t>Total Assets</t>
  </si>
  <si>
    <t>LIABILITIES AND EQUITY
(Figures in million Ch$)</t>
  </si>
  <si>
    <t>Non Current Liabilities</t>
  </si>
  <si>
    <t>Total Equity</t>
  </si>
  <si>
    <t>Total Liabilities and Equity</t>
  </si>
  <si>
    <t xml:space="preserve">  Attributable to the Shareholders of parent company</t>
  </si>
  <si>
    <t xml:space="preserve">  Attributable to Non-controlling interest</t>
  </si>
  <si>
    <t>INFORMATION FOR ASSETS AND EQUIPMENTS 
(Figures in million Ch$)</t>
  </si>
  <si>
    <t>Payments for Additions of Fixed Assets</t>
  </si>
  <si>
    <t>Depreciation</t>
  </si>
  <si>
    <t>COMPANY</t>
  </si>
  <si>
    <t xml:space="preserve">Total Consolidated </t>
  </si>
  <si>
    <t>ENEL GENERACIÓN CHILE  
Cumulative Figures
(in GWh)</t>
  </si>
  <si>
    <t>ENEL GENERACIÓN CHILE  
Quarterly Figures
(in GWh)</t>
  </si>
  <si>
    <t>NON OPERATING INCOME
(Figures in million Ch$)</t>
  </si>
  <si>
    <t>NET INCOME OF THE PERIOD</t>
  </si>
  <si>
    <t>Attributable to Shareholders of the parent company</t>
  </si>
  <si>
    <t>Attributable to Non-controlling interest</t>
  </si>
  <si>
    <t xml:space="preserve">NET FINANCIAL EXPENSE </t>
  </si>
  <si>
    <t>Energy Sales (GWh)</t>
  </si>
  <si>
    <t>Market share</t>
  </si>
  <si>
    <t xml:space="preserve">Cumulative </t>
  </si>
  <si>
    <t>Quarterly</t>
  </si>
  <si>
    <t>(%)</t>
  </si>
  <si>
    <t>Markets in which participates</t>
  </si>
  <si>
    <t>Sistema Eléctrico Nacional (SEN)</t>
  </si>
  <si>
    <t>Quarterly Figures</t>
  </si>
  <si>
    <t>CONSOLIDATED INCOME STATEMENT
(Million Ch$)</t>
  </si>
  <si>
    <t>Other variable procurement and service cost</t>
  </si>
  <si>
    <t>GROSS OPERATING INCOME  (EBITDA)</t>
  </si>
  <si>
    <t>Depreciation and amortization</t>
  </si>
  <si>
    <t>OPERATING INCOME  (EBIT)</t>
  </si>
  <si>
    <t>Impairment loss (Reversal)</t>
  </si>
  <si>
    <t>Impairment loss (Reversal) for applying IFRS 9</t>
  </si>
  <si>
    <t>Earning per share  (Ch$ /share)  (*)</t>
  </si>
  <si>
    <t>Quarterly Figures
(Figures in million Ch$)</t>
  </si>
  <si>
    <t>Al 30 de junio</t>
  </si>
  <si>
    <t>Variación</t>
  </si>
  <si>
    <t>Cumulative Figures
(Figures in million Ch$)</t>
  </si>
  <si>
    <t>(Figures in million Ch$)</t>
  </si>
  <si>
    <t>Cumulative Figures</t>
  </si>
  <si>
    <t>GENERATION BY TYPE OF TECHNOLOGY
Cumulative Figures
(in GWh)</t>
  </si>
  <si>
    <t xml:space="preserve">    Coal generation</t>
  </si>
  <si>
    <t>-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</si>
  <si>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</si>
  <si>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</si>
  <si>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</si>
  <si>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</si>
  <si>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</si>
  <si>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</si>
  <si>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GENERATION  BY TYPE OF TECHNOLOGY
Quarterly Figures
(in GWh)</t>
  </si>
  <si>
    <t>Dec-20</t>
  </si>
  <si>
    <t>Net Income from other investments</t>
  </si>
  <si>
    <t>Net Income from sale of assets</t>
  </si>
  <si>
    <t xml:space="preserve">the parent company at the beginning and at the end of the period </t>
  </si>
  <si>
    <t>December 31, 2021</t>
  </si>
  <si>
    <t>Dec-21</t>
  </si>
  <si>
    <t>Q4 2021</t>
  </si>
  <si>
    <t>Q4 2020</t>
  </si>
  <si>
    <t>Mar-22</t>
  </si>
  <si>
    <t>Mar-21</t>
  </si>
  <si>
    <t>Q1 2022</t>
  </si>
  <si>
    <t>Q1 2021</t>
  </si>
  <si>
    <t>March 31,
2022</t>
  </si>
  <si>
    <t>n/a</t>
  </si>
  <si>
    <t xml:space="preserve">(*) As of March 31, 2022 and March 31, 2021 the average number of paid and subscribed shares was 8,201,754,580.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</si>
</sst>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_(* #,##0.00_);_(* \(#,##0.00\);_(* &quot;-&quot;??_);_(@_)"/>
    <numFmt numFmtId="165" formatCode="_-* #,##0\ _€_-;\-* #,##0\ _€_-;_-* &quot;-&quot;\ _€_-;_-@_-"/>
    <numFmt numFmtId="166" formatCode="_-* #,##0.00\ _€_-;\-* #,##0.00\ _€_-;_-* &quot;-&quot;??\ _€_-;_-@_-"/>
    <numFmt numFmtId="167" formatCode="_-* #,##0_-;\-* #,##0_-;_-* &quot;-&quot;_-;_-@_-"/>
    <numFmt numFmtId="168" formatCode="_-* #,##0.00_-;\-* #,##0.00_-;_-* &quot;-&quot;??_-;_-@_-"/>
    <numFmt numFmtId="169" formatCode="#,##0\ ;\(#,##0\);&quot;-       &quot;"/>
    <numFmt numFmtId="170" formatCode="#,##0_);[Black]\(#,##0\);&quot;-       &quot;"/>
    <numFmt numFmtId="171" formatCode="0%_);\(0%\)"/>
    <numFmt numFmtId="172" formatCode="_-* #,##0_-;\-* #,##0_-;_-* &quot;-&quot;??_-;_-@_-"/>
    <numFmt numFmtId="173" formatCode="0.0\ %\ ;\(0.0\ %\)"/>
    <numFmt numFmtId="174" formatCode="#,##0.00_);[Black]\(#,##0.00\);&quot;-       &quot;"/>
    <numFmt numFmtId="175" formatCode="0.0%"/>
    <numFmt numFmtId="176" formatCode="0.0%_);\(0.0%\)"/>
    <numFmt numFmtId="177" formatCode="#,##0.00_);\(#,##0.00\);&quot;  -  &quot;"/>
    <numFmt numFmtId="178" formatCode="0.0%;\(0.0%\)"/>
    <numFmt numFmtId="179" formatCode="#,##0.00\ ;\(#,##0.00\);&quot;-       &quot;"/>
    <numFmt numFmtId="180" formatCode="_(* #,##0.0_);_(* \(#,##0.0\);_(* &quot;-&quot;??_);_(@_)"/>
    <numFmt numFmtId="181" formatCode="0.0000%"/>
    <numFmt numFmtId="182" formatCode="_(#,##0_);\(#,##0\)"/>
    <numFmt numFmtId="183" formatCode="#,##0;\(#,##0\)"/>
    <numFmt numFmtId="184" formatCode="#,##0;\(#,##0\);\-"/>
    <numFmt numFmtId="185" formatCode="\ #,##0;\(#,##0\);\-"/>
    <numFmt numFmtId="186" formatCode="_-* #,##0.00_-;\-* #,##0.00_-;_-* &quot;-&quot;_-;_-@_-"/>
    <numFmt numFmtId="187" formatCode="#,##0.00;\(#,##0.00\)"/>
    <numFmt numFmtId="188" formatCode="0.000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sz val="12"/>
      <name val="Times New Roman"/>
      <family val="1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Tahoma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8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 style="thin">
        <color rgb="FF0555FA"/>
      </top>
      <bottom style="thin">
        <color rgb="FF0555FA"/>
      </bottom>
      <diagonal/>
    </border>
    <border>
      <left/>
      <right/>
      <top/>
      <bottom style="thin">
        <color theme="0"/>
      </bottom>
      <diagonal/>
    </border>
  </borders>
  <cellStyleXfs count="38">
    <xf numFmtId="0" fontId="0" fillId="0" borderId="0"/>
    <xf numFmtId="0" fontId="9" fillId="2" borderId="0" applyNumberFormat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0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3">
    <xf numFmtId="0" fontId="0" fillId="0" borderId="0" xfId="0"/>
    <xf numFmtId="0" fontId="5" fillId="0" borderId="0" xfId="0" applyFont="1" applyFill="1" applyBorder="1"/>
    <xf numFmtId="0" fontId="18" fillId="0" borderId="0" xfId="0" applyFont="1"/>
    <xf numFmtId="0" fontId="12" fillId="4" borderId="0" xfId="21" applyFont="1" applyFill="1"/>
    <xf numFmtId="0" fontId="12" fillId="4" borderId="0" xfId="21" applyFont="1" applyFill="1" applyBorder="1"/>
    <xf numFmtId="0" fontId="12" fillId="4" borderId="9" xfId="21" applyFont="1" applyFill="1" applyBorder="1"/>
    <xf numFmtId="17" fontId="13" fillId="4" borderId="0" xfId="21" quotePrefix="1" applyNumberFormat="1" applyFont="1" applyFill="1" applyBorder="1" applyAlignment="1">
      <alignment horizontal="center" vertical="center"/>
    </xf>
    <xf numFmtId="0" fontId="13" fillId="4" borderId="0" xfId="21" applyFont="1" applyFill="1" applyAlignment="1">
      <alignment vertical="center"/>
    </xf>
    <xf numFmtId="0" fontId="12" fillId="4" borderId="10" xfId="21" applyFont="1" applyFill="1" applyBorder="1"/>
    <xf numFmtId="0" fontId="12" fillId="4" borderId="0" xfId="21" applyFont="1" applyFill="1" applyBorder="1" applyAlignment="1">
      <alignment horizontal="center" vertical="center"/>
    </xf>
    <xf numFmtId="177" fontId="12" fillId="4" borderId="0" xfId="21" applyNumberFormat="1" applyFont="1" applyFill="1" applyBorder="1" applyAlignment="1">
      <alignment vertical="center"/>
    </xf>
    <xf numFmtId="0" fontId="12" fillId="4" borderId="0" xfId="21" applyFont="1" applyFill="1" applyBorder="1" applyAlignment="1">
      <alignment vertical="center"/>
    </xf>
    <xf numFmtId="176" fontId="12" fillId="4" borderId="0" xfId="33" applyNumberFormat="1" applyFont="1" applyFill="1" applyBorder="1" applyAlignment="1">
      <alignment horizontal="right" vertical="center"/>
    </xf>
    <xf numFmtId="183" fontId="12" fillId="4" borderId="0" xfId="5" applyNumberFormat="1" applyFont="1" applyFill="1" applyBorder="1" applyAlignment="1">
      <alignment vertical="center"/>
    </xf>
    <xf numFmtId="182" fontId="12" fillId="4" borderId="0" xfId="21" applyNumberFormat="1" applyFont="1" applyFill="1"/>
    <xf numFmtId="175" fontId="12" fillId="4" borderId="0" xfId="29" applyNumberFormat="1" applyFont="1" applyFill="1" applyBorder="1" applyAlignment="1">
      <alignment vertical="center"/>
    </xf>
    <xf numFmtId="176" fontId="12" fillId="4" borderId="0" xfId="29" applyNumberFormat="1" applyFont="1" applyFill="1" applyBorder="1" applyAlignment="1">
      <alignment vertical="center"/>
    </xf>
    <xf numFmtId="177" fontId="12" fillId="4" borderId="0" xfId="21" applyNumberFormat="1" applyFont="1" applyFill="1" applyBorder="1" applyAlignment="1">
      <alignment horizontal="right" vertical="center"/>
    </xf>
    <xf numFmtId="176" fontId="12" fillId="4" borderId="0" xfId="21" applyNumberFormat="1" applyFont="1" applyFill="1" applyBorder="1" applyAlignment="1">
      <alignment horizontal="right" vertical="center"/>
    </xf>
    <xf numFmtId="0" fontId="14" fillId="4" borderId="0" xfId="21" applyFont="1" applyFill="1"/>
    <xf numFmtId="0" fontId="19" fillId="4" borderId="0" xfId="21" applyFont="1" applyFill="1"/>
    <xf numFmtId="17" fontId="13" fillId="4" borderId="9" xfId="21" applyNumberFormat="1" applyFont="1" applyFill="1" applyBorder="1" applyAlignment="1">
      <alignment horizontal="center" vertical="center"/>
    </xf>
    <xf numFmtId="17" fontId="20" fillId="4" borderId="9" xfId="21" applyNumberFormat="1" applyFont="1" applyFill="1" applyBorder="1" applyAlignment="1">
      <alignment horizontal="center" vertical="center"/>
    </xf>
    <xf numFmtId="175" fontId="13" fillId="4" borderId="9" xfId="21" applyNumberFormat="1" applyFont="1" applyFill="1" applyBorder="1" applyAlignment="1">
      <alignment horizontal="center" vertical="center"/>
    </xf>
    <xf numFmtId="176" fontId="13" fillId="4" borderId="11" xfId="33" applyNumberFormat="1" applyFont="1" applyFill="1" applyBorder="1" applyAlignment="1">
      <alignment horizontal="right" vertical="center"/>
    </xf>
    <xf numFmtId="0" fontId="6" fillId="0" borderId="0" xfId="18" applyFont="1" applyFill="1" applyBorder="1"/>
    <xf numFmtId="0" fontId="2" fillId="0" borderId="0" xfId="18" applyFont="1" applyFill="1" applyBorder="1"/>
    <xf numFmtId="0" fontId="12" fillId="0" borderId="0" xfId="18" applyFont="1"/>
    <xf numFmtId="178" fontId="12" fillId="0" borderId="0" xfId="30" applyNumberFormat="1" applyFont="1" applyBorder="1" applyAlignment="1">
      <alignment vertical="center"/>
    </xf>
    <xf numFmtId="0" fontId="12" fillId="4" borderId="0" xfId="18" applyFont="1" applyFill="1"/>
    <xf numFmtId="178" fontId="12" fillId="4" borderId="0" xfId="30" applyNumberFormat="1" applyFont="1" applyFill="1" applyBorder="1" applyAlignment="1">
      <alignment vertical="center"/>
    </xf>
    <xf numFmtId="0" fontId="12" fillId="0" borderId="0" xfId="18" applyFont="1" applyAlignment="1">
      <alignment vertical="center"/>
    </xf>
    <xf numFmtId="0" fontId="12" fillId="4" borderId="0" xfId="18" applyFont="1" applyFill="1" applyAlignment="1">
      <alignment vertical="center"/>
    </xf>
    <xf numFmtId="38" fontId="12" fillId="0" borderId="0" xfId="18" applyNumberFormat="1" applyFont="1"/>
    <xf numFmtId="0" fontId="13" fillId="4" borderId="0" xfId="18" applyFont="1" applyFill="1" applyBorder="1" applyAlignment="1">
      <alignment horizontal="center" vertical="center" wrapText="1"/>
    </xf>
    <xf numFmtId="17" fontId="20" fillId="4" borderId="0" xfId="21" applyNumberFormat="1" applyFont="1" applyFill="1" applyBorder="1" applyAlignment="1">
      <alignment horizontal="center" vertical="center"/>
    </xf>
    <xf numFmtId="17" fontId="13" fillId="4" borderId="0" xfId="21" applyNumberFormat="1" applyFont="1" applyFill="1" applyBorder="1" applyAlignment="1">
      <alignment horizontal="center" vertical="center"/>
    </xf>
    <xf numFmtId="175" fontId="13" fillId="4" borderId="0" xfId="21" applyNumberFormat="1" applyFont="1" applyFill="1" applyBorder="1" applyAlignment="1">
      <alignment horizontal="center" vertical="center"/>
    </xf>
    <xf numFmtId="0" fontId="13" fillId="4" borderId="0" xfId="21" applyFont="1" applyFill="1" applyAlignment="1">
      <alignment horizontal="center"/>
    </xf>
    <xf numFmtId="0" fontId="13" fillId="4" borderId="0" xfId="21" applyFont="1" applyFill="1" applyAlignment="1">
      <alignment horizontal="left" vertical="center"/>
    </xf>
    <xf numFmtId="0" fontId="13" fillId="4" borderId="0" xfId="21" applyFont="1" applyFill="1" applyBorder="1" applyAlignment="1">
      <alignment horizontal="left" vertical="center" wrapText="1"/>
    </xf>
    <xf numFmtId="0" fontId="12" fillId="4" borderId="12" xfId="21" applyFont="1" applyFill="1" applyBorder="1"/>
    <xf numFmtId="169" fontId="12" fillId="4" borderId="0" xfId="0" applyNumberFormat="1" applyFont="1" applyFill="1" applyBorder="1" applyAlignment="1" applyProtection="1">
      <alignment vertical="center"/>
      <protection locked="0"/>
    </xf>
    <xf numFmtId="169" fontId="13" fillId="4" borderId="0" xfId="0" applyNumberFormat="1" applyFont="1" applyFill="1" applyBorder="1" applyAlignment="1" applyProtection="1">
      <alignment vertical="center"/>
      <protection locked="0"/>
    </xf>
    <xf numFmtId="0" fontId="12" fillId="0" borderId="0" xfId="0" applyFont="1" applyFill="1" applyBorder="1"/>
    <xf numFmtId="0" fontId="21" fillId="0" borderId="0" xfId="0" applyFont="1"/>
    <xf numFmtId="166" fontId="21" fillId="0" borderId="0" xfId="0" applyNumberFormat="1" applyFont="1"/>
    <xf numFmtId="0" fontId="21" fillId="4" borderId="0" xfId="0" applyFont="1" applyFill="1" applyBorder="1" applyAlignment="1">
      <alignment horizontal="center" vertical="top" wrapText="1"/>
    </xf>
    <xf numFmtId="10" fontId="21" fillId="4" borderId="0" xfId="29" applyNumberFormat="1" applyFont="1" applyFill="1"/>
    <xf numFmtId="0" fontId="21" fillId="4" borderId="0" xfId="0" applyFont="1" applyFill="1"/>
    <xf numFmtId="180" fontId="12" fillId="3" borderId="0" xfId="5" applyNumberFormat="1" applyFont="1" applyFill="1" applyBorder="1"/>
    <xf numFmtId="17" fontId="22" fillId="4" borderId="0" xfId="21" applyNumberFormat="1" applyFont="1" applyFill="1"/>
    <xf numFmtId="184" fontId="12" fillId="4" borderId="0" xfId="21" applyNumberFormat="1" applyFont="1" applyFill="1" applyBorder="1" applyAlignment="1">
      <alignment vertical="center"/>
    </xf>
    <xf numFmtId="0" fontId="13" fillId="4" borderId="11" xfId="21" applyFont="1" applyFill="1" applyBorder="1"/>
    <xf numFmtId="184" fontId="13" fillId="4" borderId="11" xfId="21" applyNumberFormat="1" applyFont="1" applyFill="1" applyBorder="1" applyAlignment="1">
      <alignment horizontal="right" vertical="center"/>
    </xf>
    <xf numFmtId="184" fontId="13" fillId="4" borderId="9" xfId="21" applyNumberFormat="1" applyFont="1" applyFill="1" applyBorder="1" applyAlignment="1">
      <alignment horizontal="right" vertical="center"/>
    </xf>
    <xf numFmtId="184" fontId="13" fillId="4" borderId="0" xfId="21" applyNumberFormat="1" applyFont="1" applyFill="1" applyBorder="1" applyAlignment="1">
      <alignment vertical="center"/>
    </xf>
    <xf numFmtId="0" fontId="13" fillId="4" borderId="9" xfId="21" applyFont="1" applyFill="1" applyBorder="1"/>
    <xf numFmtId="176" fontId="13" fillId="4" borderId="9" xfId="33" applyNumberFormat="1" applyFont="1" applyFill="1" applyBorder="1" applyAlignment="1">
      <alignment horizontal="right" vertical="center"/>
    </xf>
    <xf numFmtId="184" fontId="12" fillId="4" borderId="0" xfId="21" applyNumberFormat="1" applyFont="1" applyFill="1"/>
    <xf numFmtId="184" fontId="12" fillId="4" borderId="0" xfId="21" applyNumberFormat="1" applyFont="1" applyFill="1" applyBorder="1"/>
    <xf numFmtId="0" fontId="12" fillId="4" borderId="0" xfId="26" applyFont="1" applyFill="1"/>
    <xf numFmtId="0" fontId="13" fillId="4" borderId="0" xfId="26" applyFont="1" applyFill="1"/>
    <xf numFmtId="0" fontId="23" fillId="0" borderId="0" xfId="0" applyFont="1" applyBorder="1" applyAlignment="1">
      <alignment vertical="center" wrapText="1"/>
    </xf>
    <xf numFmtId="0" fontId="12" fillId="4" borderId="0" xfId="26" applyFont="1" applyFill="1" applyAlignment="1">
      <alignment vertical="center"/>
    </xf>
    <xf numFmtId="0" fontId="13" fillId="4" borderId="0" xfId="26" applyFont="1" applyFill="1" applyAlignment="1">
      <alignment horizontal="center"/>
    </xf>
    <xf numFmtId="172" fontId="12" fillId="4" borderId="0" xfId="5" applyNumberFormat="1" applyFont="1" applyFill="1"/>
    <xf numFmtId="0" fontId="23" fillId="4" borderId="0" xfId="0" applyFont="1" applyFill="1" applyBorder="1" applyAlignment="1">
      <alignment vertical="center" wrapText="1"/>
    </xf>
    <xf numFmtId="0" fontId="12" fillId="4" borderId="0" xfId="26" quotePrefix="1" applyFont="1" applyFill="1" applyAlignment="1">
      <alignment horizontal="left"/>
    </xf>
    <xf numFmtId="0" fontId="12" fillId="0" borderId="0" xfId="18" applyFont="1" applyAlignment="1">
      <alignment horizontal="center"/>
    </xf>
    <xf numFmtId="14" fontId="22" fillId="0" borderId="0" xfId="18" applyNumberFormat="1" applyFont="1"/>
    <xf numFmtId="0" fontId="21" fillId="0" borderId="0" xfId="0" applyFont="1" applyBorder="1"/>
    <xf numFmtId="0" fontId="12" fillId="4" borderId="0" xfId="0" applyFont="1" applyFill="1" applyBorder="1"/>
    <xf numFmtId="0" fontId="13" fillId="4" borderId="9" xfId="18" applyFont="1" applyFill="1" applyBorder="1" applyAlignment="1">
      <alignment horizontal="left" vertical="center" indent="1"/>
    </xf>
    <xf numFmtId="169" fontId="13" fillId="4" borderId="9" xfId="18" applyNumberFormat="1" applyFont="1" applyFill="1" applyBorder="1" applyAlignment="1">
      <alignment vertical="center"/>
    </xf>
    <xf numFmtId="170" fontId="13" fillId="4" borderId="9" xfId="18" applyNumberFormat="1" applyFont="1" applyFill="1" applyBorder="1" applyAlignment="1">
      <alignment vertical="center"/>
    </xf>
    <xf numFmtId="171" fontId="13" fillId="4" borderId="9" xfId="33" applyNumberFormat="1" applyFont="1" applyFill="1" applyBorder="1" applyAlignment="1">
      <alignment vertical="center"/>
    </xf>
    <xf numFmtId="0" fontId="12" fillId="4" borderId="0" xfId="18" applyFont="1" applyFill="1" applyBorder="1"/>
    <xf numFmtId="0" fontId="21" fillId="4" borderId="0" xfId="0" applyFont="1" applyFill="1" applyBorder="1"/>
    <xf numFmtId="10" fontId="12" fillId="4" borderId="0" xfId="29" applyNumberFormat="1" applyFont="1" applyFill="1" applyBorder="1"/>
    <xf numFmtId="176" fontId="13" fillId="4" borderId="0" xfId="33" applyNumberFormat="1" applyFont="1" applyFill="1" applyBorder="1" applyAlignment="1">
      <alignment horizontal="right" vertical="center"/>
    </xf>
    <xf numFmtId="169" fontId="12" fillId="4" borderId="0" xfId="18" applyNumberFormat="1" applyFont="1" applyFill="1" applyBorder="1"/>
    <xf numFmtId="0" fontId="23" fillId="4" borderId="0" xfId="0" applyFont="1" applyFill="1" applyBorder="1"/>
    <xf numFmtId="0" fontId="12" fillId="0" borderId="0" xfId="18" applyFont="1" applyFill="1"/>
    <xf numFmtId="0" fontId="13" fillId="4" borderId="0" xfId="24" applyFont="1" applyFill="1" applyBorder="1" applyAlignment="1">
      <alignment horizontal="left" vertical="center" indent="1"/>
    </xf>
    <xf numFmtId="179" fontId="13" fillId="4" borderId="0" xfId="15" applyNumberFormat="1" applyFont="1" applyFill="1" applyBorder="1" applyAlignment="1">
      <alignment horizontal="right" vertical="center"/>
    </xf>
    <xf numFmtId="179" fontId="13" fillId="4" borderId="10" xfId="15" applyNumberFormat="1" applyFont="1" applyFill="1" applyBorder="1" applyAlignment="1">
      <alignment horizontal="right" vertical="center"/>
    </xf>
    <xf numFmtId="176" fontId="13" fillId="4" borderId="10" xfId="33" applyNumberFormat="1" applyFont="1" applyFill="1" applyBorder="1" applyAlignment="1">
      <alignment horizontal="right" vertical="center"/>
    </xf>
    <xf numFmtId="0" fontId="12" fillId="0" borderId="0" xfId="18" applyFont="1" applyFill="1" applyBorder="1"/>
    <xf numFmtId="0" fontId="22" fillId="4" borderId="0" xfId="21" applyFont="1" applyFill="1"/>
    <xf numFmtId="185" fontId="12" fillId="4" borderId="0" xfId="21" applyNumberFormat="1" applyFont="1" applyFill="1"/>
    <xf numFmtId="185" fontId="12" fillId="4" borderId="0" xfId="21" applyNumberFormat="1" applyFont="1" applyFill="1" applyBorder="1"/>
    <xf numFmtId="0" fontId="22" fillId="4" borderId="0" xfId="26" applyFont="1" applyFill="1"/>
    <xf numFmtId="0" fontId="12" fillId="0" borderId="0" xfId="18" applyFont="1" applyFill="1" applyBorder="1" applyAlignment="1">
      <alignment horizontal="left" vertical="center" wrapText="1" indent="2"/>
    </xf>
    <xf numFmtId="169" fontId="12" fillId="0" borderId="0" xfId="18" applyNumberFormat="1" applyFont="1" applyFill="1" applyBorder="1" applyAlignment="1">
      <alignment vertical="center"/>
    </xf>
    <xf numFmtId="170" fontId="12" fillId="0" borderId="0" xfId="18" applyNumberFormat="1" applyFont="1" applyFill="1" applyBorder="1" applyAlignment="1">
      <alignment vertical="center"/>
    </xf>
    <xf numFmtId="181" fontId="12" fillId="0" borderId="0" xfId="33" applyNumberFormat="1" applyFont="1" applyFill="1" applyBorder="1" applyAlignment="1">
      <alignment vertical="center"/>
    </xf>
    <xf numFmtId="169" fontId="12" fillId="0" borderId="0" xfId="18" applyNumberFormat="1" applyFont="1"/>
    <xf numFmtId="176" fontId="12" fillId="0" borderId="0" xfId="33" applyNumberFormat="1" applyFont="1" applyFill="1" applyBorder="1" applyAlignment="1">
      <alignment vertical="center"/>
    </xf>
    <xf numFmtId="0" fontId="21" fillId="4" borderId="0" xfId="0" applyFont="1" applyFill="1" applyBorder="1" applyAlignment="1">
      <alignment horizontal="center" vertical="top" wrapText="1"/>
    </xf>
    <xf numFmtId="0" fontId="13" fillId="4" borderId="0" xfId="21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3" fillId="4" borderId="9" xfId="21" applyFont="1" applyFill="1" applyBorder="1" applyAlignment="1">
      <alignment horizontal="center"/>
    </xf>
    <xf numFmtId="0" fontId="13" fillId="4" borderId="0" xfId="21" applyFont="1" applyFill="1" applyBorder="1" applyAlignment="1">
      <alignment horizontal="center" vertical="center"/>
    </xf>
    <xf numFmtId="17" fontId="13" fillId="4" borderId="9" xfId="21" applyNumberFormat="1" applyFont="1" applyFill="1" applyBorder="1" applyAlignment="1">
      <alignment horizontal="center" vertical="center" wrapText="1"/>
    </xf>
    <xf numFmtId="0" fontId="13" fillId="4" borderId="9" xfId="18" applyFont="1" applyFill="1" applyBorder="1" applyAlignment="1">
      <alignment horizontal="center" vertical="center" wrapText="1"/>
    </xf>
    <xf numFmtId="0" fontId="13" fillId="4" borderId="1" xfId="21" applyFont="1" applyFill="1" applyBorder="1" applyAlignment="1">
      <alignment horizontal="center" vertical="center" wrapText="1"/>
    </xf>
    <xf numFmtId="17" fontId="13" fillId="4" borderId="1" xfId="21" applyNumberFormat="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vertical="center"/>
    </xf>
    <xf numFmtId="176" fontId="13" fillId="4" borderId="9" xfId="33" applyNumberFormat="1" applyFont="1" applyFill="1" applyBorder="1" applyAlignment="1">
      <alignment vertical="center"/>
    </xf>
    <xf numFmtId="0" fontId="13" fillId="4" borderId="2" xfId="24" applyFont="1" applyFill="1" applyBorder="1" applyAlignment="1">
      <alignment horizontal="left" vertical="center" indent="1"/>
    </xf>
    <xf numFmtId="170" fontId="13" fillId="5" borderId="2" xfId="7" applyNumberFormat="1" applyFont="1" applyFill="1" applyBorder="1" applyAlignment="1">
      <alignment vertical="center"/>
    </xf>
    <xf numFmtId="169" fontId="13" fillId="4" borderId="2" xfId="24" applyNumberFormat="1" applyFont="1" applyFill="1" applyBorder="1" applyAlignment="1">
      <alignment horizontal="right" vertical="center"/>
    </xf>
    <xf numFmtId="176" fontId="13" fillId="4" borderId="2" xfId="33" applyNumberFormat="1" applyFont="1" applyFill="1" applyBorder="1" applyAlignment="1">
      <alignment horizontal="right" vertical="center"/>
    </xf>
    <xf numFmtId="0" fontId="12" fillId="4" borderId="0" xfId="24" applyFont="1" applyFill="1" applyBorder="1" applyAlignment="1">
      <alignment horizontal="left" vertical="center" indent="2"/>
    </xf>
    <xf numFmtId="170" fontId="12" fillId="5" borderId="2" xfId="7" applyNumberFormat="1" applyFont="1" applyFill="1" applyBorder="1" applyAlignment="1">
      <alignment vertical="center"/>
    </xf>
    <xf numFmtId="169" fontId="12" fillId="4" borderId="2" xfId="24" applyNumberFormat="1" applyFont="1" applyFill="1" applyBorder="1" applyAlignment="1">
      <alignment horizontal="right" vertical="center"/>
    </xf>
    <xf numFmtId="176" fontId="12" fillId="4" borderId="2" xfId="33" applyNumberFormat="1" applyFont="1" applyFill="1" applyBorder="1" applyAlignment="1">
      <alignment horizontal="right" vertical="center"/>
    </xf>
    <xf numFmtId="0" fontId="12" fillId="4" borderId="2" xfId="24" applyFont="1" applyFill="1" applyBorder="1" applyAlignment="1">
      <alignment horizontal="left" vertical="center" indent="2"/>
    </xf>
    <xf numFmtId="0" fontId="12" fillId="4" borderId="3" xfId="24" applyFont="1" applyFill="1" applyBorder="1" applyAlignment="1">
      <alignment horizontal="left" vertical="center" indent="2"/>
    </xf>
    <xf numFmtId="169" fontId="12" fillId="4" borderId="3" xfId="24" applyNumberFormat="1" applyFont="1" applyFill="1" applyBorder="1" applyAlignment="1">
      <alignment horizontal="right" vertical="center"/>
    </xf>
    <xf numFmtId="176" fontId="12" fillId="4" borderId="3" xfId="33" applyNumberFormat="1" applyFont="1" applyFill="1" applyBorder="1" applyAlignment="1">
      <alignment horizontal="right" vertical="center"/>
    </xf>
    <xf numFmtId="0" fontId="13" fillId="4" borderId="1" xfId="24" applyFont="1" applyFill="1" applyBorder="1" applyAlignment="1">
      <alignment horizontal="left" vertical="center" indent="1"/>
    </xf>
    <xf numFmtId="169" fontId="13" fillId="4" borderId="1" xfId="24" applyNumberFormat="1" applyFont="1" applyFill="1" applyBorder="1" applyAlignment="1">
      <alignment horizontal="right" vertical="center"/>
    </xf>
    <xf numFmtId="176" fontId="13" fillId="4" borderId="1" xfId="33" applyNumberFormat="1" applyFont="1" applyFill="1" applyBorder="1" applyAlignment="1">
      <alignment horizontal="right" vertical="center"/>
    </xf>
    <xf numFmtId="0" fontId="13" fillId="4" borderId="0" xfId="24" applyFont="1" applyFill="1" applyBorder="1" applyAlignment="1">
      <alignment horizontal="left" vertical="center" wrapText="1" indent="2"/>
    </xf>
    <xf numFmtId="169" fontId="13" fillId="4" borderId="0" xfId="24" applyNumberFormat="1" applyFont="1" applyFill="1" applyBorder="1" applyAlignment="1">
      <alignment horizontal="right" vertical="center"/>
    </xf>
    <xf numFmtId="0" fontId="12" fillId="4" borderId="2" xfId="24" applyFont="1" applyFill="1" applyBorder="1" applyAlignment="1">
      <alignment horizontal="left" vertical="center" wrapText="1" indent="2"/>
    </xf>
    <xf numFmtId="0" fontId="12" fillId="4" borderId="0" xfId="18" applyFont="1" applyFill="1" applyBorder="1" applyAlignment="1">
      <alignment horizontal="left" vertical="center" indent="2"/>
    </xf>
    <xf numFmtId="172" fontId="12" fillId="4" borderId="0" xfId="5" applyNumberFormat="1" applyFont="1" applyFill="1" applyBorder="1" applyAlignment="1">
      <alignment vertical="center"/>
    </xf>
    <xf numFmtId="179" fontId="12" fillId="4" borderId="0" xfId="18" applyNumberFormat="1" applyFont="1" applyFill="1" applyBorder="1" applyAlignment="1">
      <alignment vertical="center"/>
    </xf>
    <xf numFmtId="174" fontId="13" fillId="5" borderId="2" xfId="7" applyNumberFormat="1" applyFont="1" applyFill="1" applyBorder="1" applyAlignment="1">
      <alignment vertical="center"/>
    </xf>
    <xf numFmtId="179" fontId="13" fillId="4" borderId="2" xfId="15" applyNumberFormat="1" applyFont="1" applyFill="1" applyBorder="1" applyAlignment="1">
      <alignment horizontal="right" vertical="center"/>
    </xf>
    <xf numFmtId="0" fontId="13" fillId="4" borderId="1" xfId="21" applyFont="1" applyFill="1" applyBorder="1" applyAlignment="1">
      <alignment horizontal="center" wrapText="1"/>
    </xf>
    <xf numFmtId="175" fontId="13" fillId="4" borderId="1" xfId="21" applyNumberFormat="1" applyFont="1" applyFill="1" applyBorder="1" applyAlignment="1">
      <alignment horizontal="center" vertical="center"/>
    </xf>
    <xf numFmtId="17" fontId="13" fillId="4" borderId="4" xfId="21" applyNumberFormat="1" applyFont="1" applyFill="1" applyBorder="1" applyAlignment="1">
      <alignment horizontal="center" vertical="center"/>
    </xf>
    <xf numFmtId="175" fontId="13" fillId="4" borderId="4" xfId="21" applyNumberFormat="1" applyFont="1" applyFill="1" applyBorder="1" applyAlignment="1">
      <alignment horizontal="center" vertical="center"/>
    </xf>
    <xf numFmtId="0" fontId="12" fillId="4" borderId="2" xfId="21" applyFont="1" applyFill="1" applyBorder="1" applyAlignment="1">
      <alignment vertical="center"/>
    </xf>
    <xf numFmtId="0" fontId="13" fillId="4" borderId="2" xfId="21" applyFont="1" applyFill="1" applyBorder="1" applyAlignment="1">
      <alignment vertical="center"/>
    </xf>
    <xf numFmtId="169" fontId="12" fillId="0" borderId="2" xfId="24" applyNumberFormat="1" applyFont="1" applyFill="1" applyBorder="1" applyAlignment="1">
      <alignment horizontal="right" vertical="center"/>
    </xf>
    <xf numFmtId="0" fontId="15" fillId="4" borderId="2" xfId="21" applyFont="1" applyFill="1" applyBorder="1"/>
    <xf numFmtId="0" fontId="16" fillId="4" borderId="2" xfId="21" applyFont="1" applyFill="1" applyBorder="1"/>
    <xf numFmtId="0" fontId="13" fillId="4" borderId="4" xfId="21" applyFont="1" applyFill="1" applyBorder="1" applyAlignment="1">
      <alignment horizontal="center" vertical="center" wrapText="1"/>
    </xf>
    <xf numFmtId="185" fontId="12" fillId="4" borderId="2" xfId="5" applyNumberFormat="1" applyFont="1" applyFill="1" applyBorder="1" applyAlignment="1">
      <alignment horizontal="right" vertical="center"/>
    </xf>
    <xf numFmtId="185" fontId="12" fillId="4" borderId="0" xfId="5" applyNumberFormat="1" applyFont="1" applyFill="1" applyBorder="1" applyAlignment="1">
      <alignment horizontal="right" vertical="center"/>
    </xf>
    <xf numFmtId="185" fontId="13" fillId="4" borderId="2" xfId="5" applyNumberFormat="1" applyFont="1" applyFill="1" applyBorder="1" applyAlignment="1">
      <alignment horizontal="right" vertical="center"/>
    </xf>
    <xf numFmtId="0" fontId="13" fillId="4" borderId="1" xfId="18" applyFont="1" applyFill="1" applyBorder="1" applyAlignment="1">
      <alignment horizontal="center" vertical="center" wrapText="1"/>
    </xf>
    <xf numFmtId="0" fontId="13" fillId="0" borderId="3" xfId="21" applyFont="1" applyFill="1" applyBorder="1" applyAlignment="1">
      <alignment vertical="center"/>
    </xf>
    <xf numFmtId="169" fontId="12" fillId="4" borderId="3" xfId="15" applyNumberFormat="1" applyFont="1" applyFill="1" applyBorder="1" applyAlignment="1">
      <alignment vertical="center"/>
    </xf>
    <xf numFmtId="169" fontId="12" fillId="0" borderId="3" xfId="27" applyNumberFormat="1" applyFont="1" applyFill="1" applyBorder="1" applyAlignment="1">
      <alignment vertical="center"/>
    </xf>
    <xf numFmtId="176" fontId="12" fillId="0" borderId="3" xfId="30" applyNumberFormat="1" applyFont="1" applyFill="1" applyBorder="1" applyAlignment="1">
      <alignment vertical="center"/>
    </xf>
    <xf numFmtId="0" fontId="13" fillId="4" borderId="1" xfId="21" applyFont="1" applyFill="1" applyBorder="1" applyAlignment="1">
      <alignment vertical="center"/>
    </xf>
    <xf numFmtId="170" fontId="13" fillId="5" borderId="1" xfId="7" applyNumberFormat="1" applyFont="1" applyFill="1" applyBorder="1" applyAlignment="1">
      <alignment vertical="center"/>
    </xf>
    <xf numFmtId="0" fontId="16" fillId="0" borderId="10" xfId="21" applyFont="1" applyFill="1" applyBorder="1" applyAlignment="1">
      <alignment horizontal="left" vertical="center" indent="1"/>
    </xf>
    <xf numFmtId="176" fontId="12" fillId="4" borderId="5" xfId="33" applyNumberFormat="1" applyFont="1" applyFill="1" applyBorder="1" applyAlignment="1">
      <alignment horizontal="right" vertical="center"/>
    </xf>
    <xf numFmtId="0" fontId="16" fillId="0" borderId="2" xfId="21" applyFont="1" applyFill="1" applyBorder="1" applyAlignment="1">
      <alignment horizontal="left" vertical="center" indent="1"/>
    </xf>
    <xf numFmtId="38" fontId="12" fillId="0" borderId="1" xfId="18" applyNumberFormat="1" applyFont="1" applyBorder="1"/>
    <xf numFmtId="0" fontId="12" fillId="0" borderId="1" xfId="18" applyFont="1" applyBorder="1"/>
    <xf numFmtId="17" fontId="13" fillId="4" borderId="1" xfId="21" quotePrefix="1" applyNumberFormat="1" applyFont="1" applyFill="1" applyBorder="1" applyAlignment="1">
      <alignment horizontal="center" vertical="center"/>
    </xf>
    <xf numFmtId="17" fontId="13" fillId="4" borderId="1" xfId="21" quotePrefix="1" applyNumberFormat="1" applyFont="1" applyFill="1" applyBorder="1" applyAlignment="1">
      <alignment horizontal="center" vertical="center" wrapText="1"/>
    </xf>
    <xf numFmtId="0" fontId="13" fillId="4" borderId="5" xfId="21" applyFont="1" applyFill="1" applyBorder="1"/>
    <xf numFmtId="0" fontId="12" fillId="4" borderId="5" xfId="21" applyFont="1" applyFill="1" applyBorder="1" applyAlignment="1">
      <alignment vertical="center"/>
    </xf>
    <xf numFmtId="0" fontId="12" fillId="4" borderId="5" xfId="21" applyFont="1" applyFill="1" applyBorder="1" applyAlignment="1">
      <alignment horizontal="center" vertical="center"/>
    </xf>
    <xf numFmtId="186" fontId="12" fillId="5" borderId="5" xfId="6" applyNumberFormat="1" applyFont="1" applyFill="1" applyBorder="1" applyAlignment="1">
      <alignment vertical="center"/>
    </xf>
    <xf numFmtId="186" fontId="12" fillId="4" borderId="5" xfId="6" applyNumberFormat="1" applyFont="1" applyFill="1" applyBorder="1" applyAlignment="1">
      <alignment vertical="center"/>
    </xf>
    <xf numFmtId="174" fontId="12" fillId="4" borderId="5" xfId="21" applyNumberFormat="1" applyFont="1" applyFill="1" applyBorder="1" applyAlignment="1">
      <alignment horizontal="right" vertical="center"/>
    </xf>
    <xf numFmtId="186" fontId="12" fillId="5" borderId="0" xfId="6" applyNumberFormat="1" applyFont="1" applyFill="1" applyBorder="1" applyAlignment="1">
      <alignment vertical="center"/>
    </xf>
    <xf numFmtId="186" fontId="12" fillId="4" borderId="0" xfId="6" applyNumberFormat="1" applyFont="1" applyFill="1" applyBorder="1" applyAlignment="1">
      <alignment vertical="center"/>
    </xf>
    <xf numFmtId="174" fontId="12" fillId="4" borderId="0" xfId="21" applyNumberFormat="1" applyFont="1" applyFill="1" applyBorder="1" applyAlignment="1">
      <alignment horizontal="right" vertical="center"/>
    </xf>
    <xf numFmtId="0" fontId="12" fillId="4" borderId="6" xfId="21" applyFont="1" applyFill="1" applyBorder="1"/>
    <xf numFmtId="0" fontId="12" fillId="4" borderId="6" xfId="21" applyFont="1" applyFill="1" applyBorder="1" applyAlignment="1">
      <alignment vertical="center"/>
    </xf>
    <xf numFmtId="0" fontId="12" fillId="4" borderId="6" xfId="21" applyFont="1" applyFill="1" applyBorder="1" applyAlignment="1">
      <alignment horizontal="center" vertical="center"/>
    </xf>
    <xf numFmtId="182" fontId="12" fillId="5" borderId="6" xfId="5" applyNumberFormat="1" applyFont="1" applyFill="1" applyBorder="1" applyAlignment="1">
      <alignment vertical="center"/>
    </xf>
    <xf numFmtId="182" fontId="12" fillId="4" borderId="6" xfId="5" applyNumberFormat="1" applyFont="1" applyFill="1" applyBorder="1" applyAlignment="1">
      <alignment vertical="center"/>
    </xf>
    <xf numFmtId="170" fontId="12" fillId="4" borderId="6" xfId="5" applyNumberFormat="1" applyFont="1" applyFill="1" applyBorder="1" applyAlignment="1">
      <alignment horizontal="right" vertical="center"/>
    </xf>
    <xf numFmtId="183" fontId="12" fillId="4" borderId="6" xfId="5" applyNumberFormat="1" applyFont="1" applyFill="1" applyBorder="1" applyAlignment="1">
      <alignment vertical="center"/>
    </xf>
    <xf numFmtId="2" fontId="12" fillId="4" borderId="5" xfId="21" applyNumberFormat="1" applyFont="1" applyFill="1" applyBorder="1" applyAlignment="1">
      <alignment vertical="center"/>
    </xf>
    <xf numFmtId="177" fontId="12" fillId="4" borderId="5" xfId="21" applyNumberFormat="1" applyFont="1" applyFill="1" applyBorder="1" applyAlignment="1">
      <alignment vertical="center"/>
    </xf>
    <xf numFmtId="175" fontId="12" fillId="5" borderId="0" xfId="29" applyNumberFormat="1" applyFont="1" applyFill="1" applyBorder="1" applyAlignment="1">
      <alignment vertical="center"/>
    </xf>
    <xf numFmtId="168" fontId="12" fillId="5" borderId="6" xfId="21" applyNumberFormat="1" applyFont="1" applyFill="1" applyBorder="1" applyAlignment="1">
      <alignment vertical="center"/>
    </xf>
    <xf numFmtId="174" fontId="12" fillId="4" borderId="6" xfId="21" applyNumberFormat="1" applyFont="1" applyFill="1" applyBorder="1" applyAlignment="1">
      <alignment horizontal="right" vertical="center"/>
    </xf>
    <xf numFmtId="187" fontId="12" fillId="4" borderId="9" xfId="21" applyNumberFormat="1" applyFont="1" applyFill="1" applyBorder="1" applyAlignment="1">
      <alignment vertical="center"/>
    </xf>
    <xf numFmtId="176" fontId="12" fillId="4" borderId="6" xfId="33" applyNumberFormat="1" applyFont="1" applyFill="1" applyBorder="1" applyAlignment="1">
      <alignment horizontal="right" vertical="center"/>
    </xf>
    <xf numFmtId="176" fontId="12" fillId="5" borderId="5" xfId="21" applyNumberFormat="1" applyFont="1" applyFill="1" applyBorder="1" applyAlignment="1">
      <alignment horizontal="right" vertical="center"/>
    </xf>
    <xf numFmtId="176" fontId="12" fillId="5" borderId="0" xfId="21" applyNumberFormat="1" applyFont="1" applyFill="1" applyBorder="1" applyAlignment="1">
      <alignment horizontal="right" vertical="center"/>
    </xf>
    <xf numFmtId="176" fontId="12" fillId="5" borderId="6" xfId="21" applyNumberFormat="1" applyFont="1" applyFill="1" applyBorder="1" applyAlignment="1">
      <alignment horizontal="right" vertical="center"/>
    </xf>
    <xf numFmtId="176" fontId="12" fillId="4" borderId="6" xfId="21" applyNumberFormat="1" applyFont="1" applyFill="1" applyBorder="1" applyAlignment="1">
      <alignment horizontal="right" vertical="center"/>
    </xf>
    <xf numFmtId="0" fontId="12" fillId="4" borderId="1" xfId="21" applyFont="1" applyFill="1" applyBorder="1"/>
    <xf numFmtId="0" fontId="14" fillId="4" borderId="1" xfId="21" applyFont="1" applyFill="1" applyBorder="1"/>
    <xf numFmtId="168" fontId="12" fillId="4" borderId="6" xfId="21" applyNumberFormat="1" applyFont="1" applyFill="1" applyBorder="1" applyAlignment="1">
      <alignment horizontal="right" vertical="center"/>
    </xf>
    <xf numFmtId="172" fontId="13" fillId="4" borderId="1" xfId="15" applyNumberFormat="1" applyFont="1" applyFill="1" applyBorder="1" applyAlignment="1">
      <alignment vertical="center"/>
    </xf>
    <xf numFmtId="38" fontId="2" fillId="0" borderId="1" xfId="18" applyNumberFormat="1" applyFont="1" applyBorder="1"/>
    <xf numFmtId="0" fontId="2" fillId="0" borderId="1" xfId="18" applyFont="1" applyBorder="1"/>
    <xf numFmtId="17" fontId="13" fillId="4" borderId="1" xfId="21" applyNumberFormat="1" applyFont="1" applyFill="1" applyBorder="1" applyAlignment="1">
      <alignment horizontal="center" vertical="center" wrapText="1"/>
    </xf>
    <xf numFmtId="17" fontId="13" fillId="4" borderId="4" xfId="21" applyNumberFormat="1" applyFont="1" applyFill="1" applyBorder="1" applyAlignment="1">
      <alignment horizontal="center" vertical="center" wrapText="1"/>
    </xf>
    <xf numFmtId="17" fontId="13" fillId="4" borderId="0" xfId="21" applyNumberFormat="1" applyFont="1" applyFill="1" applyBorder="1" applyAlignment="1">
      <alignment horizontal="center" vertical="center" wrapText="1"/>
    </xf>
    <xf numFmtId="17" fontId="20" fillId="4" borderId="0" xfId="21" applyNumberFormat="1" applyFont="1" applyFill="1" applyBorder="1" applyAlignment="1">
      <alignment horizontal="center" vertical="center" wrapText="1"/>
    </xf>
    <xf numFmtId="169" fontId="12" fillId="4" borderId="2" xfId="0" applyNumberFormat="1" applyFont="1" applyFill="1" applyBorder="1" applyAlignment="1" applyProtection="1">
      <alignment horizontal="right" vertical="center"/>
      <protection locked="0"/>
    </xf>
    <xf numFmtId="170" fontId="12" fillId="5" borderId="0" xfId="7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 applyProtection="1">
      <alignment horizontal="right" vertical="center"/>
      <protection locked="0"/>
    </xf>
    <xf numFmtId="0" fontId="12" fillId="4" borderId="3" xfId="21" applyFont="1" applyFill="1" applyBorder="1" applyAlignment="1">
      <alignment vertical="center"/>
    </xf>
    <xf numFmtId="169" fontId="12" fillId="4" borderId="3" xfId="0" applyNumberFormat="1" applyFont="1" applyFill="1" applyBorder="1" applyAlignment="1" applyProtection="1">
      <alignment vertical="center"/>
      <protection locked="0"/>
    </xf>
    <xf numFmtId="169" fontId="12" fillId="4" borderId="3" xfId="0" applyNumberFormat="1" applyFont="1" applyFill="1" applyBorder="1" applyAlignment="1" applyProtection="1">
      <alignment horizontal="right" vertical="center"/>
      <protection locked="0"/>
    </xf>
    <xf numFmtId="169" fontId="13" fillId="4" borderId="1" xfId="0" applyNumberFormat="1" applyFont="1" applyFill="1" applyBorder="1" applyAlignment="1" applyProtection="1">
      <alignment horizontal="right" vertical="center"/>
      <protection locked="0"/>
    </xf>
    <xf numFmtId="9" fontId="13" fillId="5" borderId="2" xfId="29" applyFont="1" applyFill="1" applyBorder="1" applyAlignment="1">
      <alignment vertical="center"/>
    </xf>
    <xf numFmtId="9" fontId="13" fillId="4" borderId="2" xfId="29" applyFont="1" applyFill="1" applyBorder="1" applyAlignment="1">
      <alignment horizontal="right" vertical="center"/>
    </xf>
    <xf numFmtId="0" fontId="13" fillId="4" borderId="6" xfId="21" applyFont="1" applyFill="1" applyBorder="1" applyAlignment="1">
      <alignment vertical="center"/>
    </xf>
    <xf numFmtId="184" fontId="13" fillId="4" borderId="6" xfId="5" applyNumberFormat="1" applyFont="1" applyFill="1" applyBorder="1" applyAlignment="1">
      <alignment horizontal="right" vertical="center"/>
    </xf>
    <xf numFmtId="173" fontId="13" fillId="4" borderId="6" xfId="29" applyNumberFormat="1" applyFont="1" applyFill="1" applyBorder="1" applyAlignment="1">
      <alignment horizontal="right" vertical="center"/>
    </xf>
    <xf numFmtId="184" fontId="12" fillId="4" borderId="2" xfId="5" applyNumberFormat="1" applyFont="1" applyFill="1" applyBorder="1" applyAlignment="1">
      <alignment horizontal="right" vertical="center"/>
    </xf>
    <xf numFmtId="173" fontId="12" fillId="4" borderId="2" xfId="5" applyNumberFormat="1" applyFont="1" applyFill="1" applyBorder="1" applyAlignment="1">
      <alignment horizontal="right" vertical="center"/>
    </xf>
    <xf numFmtId="184" fontId="13" fillId="4" borderId="2" xfId="5" applyNumberFormat="1" applyFont="1" applyFill="1" applyBorder="1" applyAlignment="1">
      <alignment horizontal="right" vertical="center"/>
    </xf>
    <xf numFmtId="173" fontId="13" fillId="4" borderId="2" xfId="5" applyNumberFormat="1" applyFont="1" applyFill="1" applyBorder="1" applyAlignment="1">
      <alignment horizontal="right" vertical="center"/>
    </xf>
    <xf numFmtId="0" fontId="13" fillId="4" borderId="4" xfId="24" applyFont="1" applyFill="1" applyBorder="1" applyAlignment="1">
      <alignment horizontal="left" vertical="center" indent="1"/>
    </xf>
    <xf numFmtId="184" fontId="13" fillId="4" borderId="5" xfId="5" applyNumberFormat="1" applyFont="1" applyFill="1" applyBorder="1" applyAlignment="1">
      <alignment horizontal="right" vertical="center"/>
    </xf>
    <xf numFmtId="173" fontId="13" fillId="4" borderId="5" xfId="29" applyNumberFormat="1" applyFont="1" applyFill="1" applyBorder="1" applyAlignment="1">
      <alignment horizontal="right" vertical="center"/>
    </xf>
    <xf numFmtId="175" fontId="13" fillId="4" borderId="4" xfId="29" applyNumberFormat="1" applyFont="1" applyFill="1" applyBorder="1" applyAlignment="1">
      <alignment horizontal="right" vertical="center"/>
    </xf>
    <xf numFmtId="173" fontId="13" fillId="4" borderId="4" xfId="29" applyNumberFormat="1" applyFont="1" applyFill="1" applyBorder="1" applyAlignment="1">
      <alignment horizontal="right" vertical="center"/>
    </xf>
    <xf numFmtId="0" fontId="13" fillId="4" borderId="7" xfId="21" applyFont="1" applyFill="1" applyBorder="1" applyAlignment="1">
      <alignment vertical="center"/>
    </xf>
    <xf numFmtId="184" fontId="13" fillId="5" borderId="7" xfId="5" applyNumberFormat="1" applyFont="1" applyFill="1" applyBorder="1" applyAlignment="1">
      <alignment horizontal="right" vertical="center"/>
    </xf>
    <xf numFmtId="184" fontId="13" fillId="4" borderId="7" xfId="5" applyNumberFormat="1" applyFont="1" applyFill="1" applyBorder="1" applyAlignment="1">
      <alignment horizontal="right" vertical="center"/>
    </xf>
    <xf numFmtId="176" fontId="13" fillId="4" borderId="7" xfId="29" applyNumberFormat="1" applyFont="1" applyFill="1" applyBorder="1" applyAlignment="1">
      <alignment horizontal="right" vertical="center"/>
    </xf>
    <xf numFmtId="184" fontId="12" fillId="5" borderId="2" xfId="5" applyNumberFormat="1" applyFont="1" applyFill="1" applyBorder="1" applyAlignment="1">
      <alignment horizontal="right" vertical="center"/>
    </xf>
    <xf numFmtId="176" fontId="12" fillId="4" borderId="2" xfId="5" applyNumberFormat="1" applyFont="1" applyFill="1" applyBorder="1" applyAlignment="1">
      <alignment horizontal="right" vertical="center"/>
    </xf>
    <xf numFmtId="0" fontId="13" fillId="4" borderId="3" xfId="21" applyFont="1" applyFill="1" applyBorder="1" applyAlignment="1">
      <alignment vertical="center"/>
    </xf>
    <xf numFmtId="184" fontId="13" fillId="5" borderId="3" xfId="5" applyNumberFormat="1" applyFont="1" applyFill="1" applyBorder="1" applyAlignment="1">
      <alignment horizontal="right" vertical="center"/>
    </xf>
    <xf numFmtId="184" fontId="13" fillId="4" borderId="3" xfId="5" applyNumberFormat="1" applyFont="1" applyFill="1" applyBorder="1" applyAlignment="1">
      <alignment horizontal="right" vertical="center"/>
    </xf>
    <xf numFmtId="176" fontId="13" fillId="4" borderId="3" xfId="5" applyNumberFormat="1" applyFont="1" applyFill="1" applyBorder="1" applyAlignment="1">
      <alignment horizontal="right" vertical="center"/>
    </xf>
    <xf numFmtId="0" fontId="13" fillId="4" borderId="1" xfId="0" applyFont="1" applyFill="1" applyBorder="1" applyAlignment="1">
      <alignment vertical="center" wrapText="1"/>
    </xf>
    <xf numFmtId="17" fontId="13" fillId="4" borderId="1" xfId="0" applyNumberFormat="1" applyFont="1" applyFill="1" applyBorder="1" applyAlignment="1">
      <alignment horizontal="center" vertical="center" wrapText="1"/>
    </xf>
    <xf numFmtId="0" fontId="12" fillId="4" borderId="0" xfId="26" applyFont="1" applyFill="1" applyAlignment="1">
      <alignment horizontal="center" vertical="center"/>
    </xf>
    <xf numFmtId="0" fontId="23" fillId="0" borderId="9" xfId="0" applyFont="1" applyBorder="1" applyAlignment="1">
      <alignment horizontal="justify" vertical="center" wrapText="1"/>
    </xf>
    <xf numFmtId="0" fontId="12" fillId="3" borderId="2" xfId="0" applyFont="1" applyFill="1" applyBorder="1" applyAlignment="1">
      <alignment vertical="center" wrapText="1"/>
    </xf>
    <xf numFmtId="170" fontId="12" fillId="4" borderId="2" xfId="7" applyNumberFormat="1" applyFont="1" applyFill="1" applyBorder="1" applyAlignment="1">
      <alignment vertical="center"/>
    </xf>
    <xf numFmtId="178" fontId="12" fillId="4" borderId="2" xfId="29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>
      <alignment horizontal="right" vertical="center"/>
    </xf>
    <xf numFmtId="175" fontId="12" fillId="5" borderId="2" xfId="29" applyNumberFormat="1" applyFont="1" applyFill="1" applyBorder="1" applyAlignment="1">
      <alignment vertical="center"/>
    </xf>
    <xf numFmtId="175" fontId="12" fillId="4" borderId="2" xfId="29" applyNumberFormat="1" applyFont="1" applyFill="1" applyBorder="1" applyAlignment="1">
      <alignment vertical="center"/>
    </xf>
    <xf numFmtId="175" fontId="13" fillId="5" borderId="4" xfId="29" applyNumberFormat="1" applyFont="1" applyFill="1" applyBorder="1" applyAlignment="1">
      <alignment horizontal="right" vertical="center"/>
    </xf>
    <xf numFmtId="170" fontId="13" fillId="5" borderId="5" xfId="7" applyNumberFormat="1" applyFont="1" applyFill="1" applyBorder="1" applyAlignment="1">
      <alignment vertical="center"/>
    </xf>
    <xf numFmtId="170" fontId="13" fillId="5" borderId="6" xfId="7" applyNumberFormat="1" applyFont="1" applyFill="1" applyBorder="1" applyAlignment="1">
      <alignment vertical="center"/>
    </xf>
    <xf numFmtId="175" fontId="13" fillId="5" borderId="4" xfId="24" applyNumberFormat="1" applyFont="1" applyFill="1" applyBorder="1" applyAlignment="1">
      <alignment horizontal="right" vertical="center"/>
    </xf>
    <xf numFmtId="17" fontId="13" fillId="4" borderId="1" xfId="0" quotePrefix="1" applyNumberFormat="1" applyFont="1" applyFill="1" applyBorder="1" applyAlignment="1">
      <alignment horizontal="center" vertical="center" wrapText="1"/>
    </xf>
    <xf numFmtId="0" fontId="12" fillId="4" borderId="2" xfId="24" applyFont="1" applyFill="1" applyBorder="1" applyAlignment="1">
      <alignment horizontal="left" vertical="center" indent="2"/>
    </xf>
    <xf numFmtId="176" fontId="12" fillId="4" borderId="5" xfId="33" applyNumberFormat="1" applyFont="1" applyFill="1" applyBorder="1" applyAlignment="1">
      <alignment horizontal="right" vertical="center"/>
    </xf>
    <xf numFmtId="188" fontId="21" fillId="0" borderId="0" xfId="0" applyNumberFormat="1" applyFont="1"/>
    <xf numFmtId="187" fontId="12" fillId="4" borderId="5" xfId="5" applyNumberFormat="1" applyFont="1" applyFill="1" applyBorder="1" applyAlignment="1">
      <alignment vertical="center"/>
    </xf>
    <xf numFmtId="187" fontId="12" fillId="4" borderId="0" xfId="5" applyNumberFormat="1" applyFont="1" applyFill="1" applyBorder="1" applyAlignment="1">
      <alignment vertical="center"/>
    </xf>
    <xf numFmtId="170" fontId="16" fillId="5" borderId="5" xfId="7" applyNumberFormat="1" applyFont="1" applyFill="1" applyBorder="1" applyAlignment="1">
      <alignment vertical="center"/>
    </xf>
    <xf numFmtId="169" fontId="16" fillId="4" borderId="2" xfId="24" applyNumberFormat="1" applyFont="1" applyFill="1" applyBorder="1" applyAlignment="1">
      <alignment horizontal="right" vertical="center"/>
    </xf>
    <xf numFmtId="169" fontId="16" fillId="4" borderId="5" xfId="24" applyNumberFormat="1" applyFont="1" applyFill="1" applyBorder="1" applyAlignment="1">
      <alignment horizontal="right" vertical="center"/>
    </xf>
    <xf numFmtId="176" fontId="16" fillId="4" borderId="5" xfId="33" applyNumberFormat="1" applyFont="1" applyFill="1" applyBorder="1" applyAlignment="1">
      <alignment horizontal="right" vertical="center"/>
    </xf>
    <xf numFmtId="170" fontId="16" fillId="5" borderId="2" xfId="7" applyNumberFormat="1" applyFont="1" applyFill="1" applyBorder="1" applyAlignment="1">
      <alignment vertical="center"/>
    </xf>
    <xf numFmtId="176" fontId="16" fillId="4" borderId="2" xfId="33" applyNumberFormat="1" applyFont="1" applyFill="1" applyBorder="1" applyAlignment="1">
      <alignment horizontal="right" vertical="center"/>
    </xf>
    <xf numFmtId="168" fontId="12" fillId="4" borderId="5" xfId="21" applyNumberFormat="1" applyFont="1" applyFill="1" applyBorder="1" applyAlignment="1">
      <alignment horizontal="right" vertical="center"/>
    </xf>
    <xf numFmtId="168" fontId="12" fillId="4" borderId="0" xfId="21" applyNumberFormat="1" applyFont="1" applyFill="1" applyBorder="1" applyAlignment="1">
      <alignment horizontal="right" vertical="center"/>
    </xf>
    <xf numFmtId="0" fontId="13" fillId="4" borderId="4" xfId="21" applyFont="1" applyFill="1" applyBorder="1" applyAlignment="1">
      <alignment horizontal="center" vertical="center"/>
    </xf>
    <xf numFmtId="0" fontId="13" fillId="4" borderId="0" xfId="26" applyFont="1" applyFill="1" applyBorder="1" applyAlignment="1">
      <alignment horizontal="center" vertical="center"/>
    </xf>
    <xf numFmtId="0" fontId="13" fillId="4" borderId="1" xfId="26" applyFont="1" applyFill="1" applyBorder="1" applyAlignment="1">
      <alignment horizontal="center" vertical="center"/>
    </xf>
    <xf numFmtId="0" fontId="13" fillId="4" borderId="0" xfId="2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4" fillId="0" borderId="0" xfId="24" applyFont="1" applyFill="1" applyBorder="1" applyAlignment="1">
      <alignment horizontal="left" vertical="center" wrapText="1"/>
    </xf>
    <xf numFmtId="17" fontId="13" fillId="4" borderId="1" xfId="21" applyNumberFormat="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vertical="center"/>
    </xf>
    <xf numFmtId="0" fontId="13" fillId="4" borderId="1" xfId="21" applyFont="1" applyFill="1" applyBorder="1" applyAlignment="1">
      <alignment horizontal="center" wrapText="1"/>
    </xf>
    <xf numFmtId="0" fontId="13" fillId="4" borderId="1" xfId="21" applyFont="1" applyFill="1" applyBorder="1" applyAlignment="1">
      <alignment horizontal="center"/>
    </xf>
    <xf numFmtId="0" fontId="13" fillId="4" borderId="4" xfId="21" applyFont="1" applyFill="1" applyBorder="1" applyAlignment="1">
      <alignment horizontal="center" vertical="center" wrapText="1"/>
    </xf>
    <xf numFmtId="17" fontId="13" fillId="4" borderId="8" xfId="21" applyNumberFormat="1" applyFont="1" applyFill="1" applyBorder="1" applyAlignment="1">
      <alignment horizontal="center" vertical="center"/>
    </xf>
    <xf numFmtId="175" fontId="13" fillId="4" borderId="8" xfId="21" applyNumberFormat="1" applyFont="1" applyFill="1" applyBorder="1" applyAlignment="1">
      <alignment horizontal="center" vertical="center"/>
    </xf>
    <xf numFmtId="175" fontId="13" fillId="4" borderId="1" xfId="21" applyNumberFormat="1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top" wrapText="1"/>
    </xf>
    <xf numFmtId="49" fontId="13" fillId="4" borderId="0" xfId="18" applyNumberFormat="1" applyFont="1" applyFill="1" applyBorder="1" applyAlignment="1">
      <alignment horizontal="center" vertical="center" wrapText="1"/>
    </xf>
    <xf numFmtId="0" fontId="13" fillId="4" borderId="1" xfId="18" applyFont="1" applyFill="1" applyBorder="1" applyAlignment="1">
      <alignment horizontal="center" vertical="center" wrapText="1"/>
    </xf>
  </cellXfs>
  <cellStyles count="38">
    <cellStyle name="60% - akcent 1" xfId="1"/>
    <cellStyle name="Comma [0] 2" xfId="2"/>
    <cellStyle name="Comma 2" xfId="3"/>
    <cellStyle name="Diseño" xfId="4"/>
    <cellStyle name="Millares" xfId="5" builtinId="3"/>
    <cellStyle name="Millares [0]" xfId="6" builtinId="6"/>
    <cellStyle name="Millares [0] 10" xfId="7"/>
    <cellStyle name="Millares [0] 2" xfId="8"/>
    <cellStyle name="Millares [0] 2 19" xfId="9"/>
    <cellStyle name="Millares [0] 2 3" xfId="10"/>
    <cellStyle name="Millares [0] 3" xfId="11"/>
    <cellStyle name="Millares 14" xfId="12"/>
    <cellStyle name="Millares 14 2" xfId="13"/>
    <cellStyle name="Millares 18" xfId="14"/>
    <cellStyle name="Millares 2" xfId="15"/>
    <cellStyle name="Millares 3" xfId="16"/>
    <cellStyle name="No-definido" xfId="17"/>
    <cellStyle name="Normal" xfId="0" builtinId="0"/>
    <cellStyle name="Normal 10" xfId="18"/>
    <cellStyle name="Normal 11" xfId="19"/>
    <cellStyle name="Normal 17 2" xfId="20"/>
    <cellStyle name="Normal 2" xfId="21"/>
    <cellStyle name="Normal 2 2" xfId="22"/>
    <cellStyle name="Normal 2 2 2" xfId="23"/>
    <cellStyle name="Normal 3" xfId="24"/>
    <cellStyle name="Normal 4" xfId="25"/>
    <cellStyle name="Normal_graficos" xfId="26"/>
    <cellStyle name="Normal_operacional" xfId="27"/>
    <cellStyle name="Percent 2" xfId="28"/>
    <cellStyle name="Porcentaje" xfId="29" builtinId="5"/>
    <cellStyle name="Porcentaje 2" xfId="30"/>
    <cellStyle name="Porcentaje 3" xfId="31"/>
    <cellStyle name="Porcentual 2" xfId="32"/>
    <cellStyle name="Porcentual 2 10" xfId="33"/>
    <cellStyle name="Porcentual 2 2" xfId="34"/>
    <cellStyle name="Porcentual 3" xfId="35"/>
    <cellStyle name="Porcentual 3 2" xfId="36"/>
    <cellStyle name="Porcentual 3 2 2" xfId="37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atios!A1"/><Relationship Id="rId13" Type="http://schemas.openxmlformats.org/officeDocument/2006/relationships/image" Target="../media/image2.png"/><Relationship Id="rId3" Type="http://schemas.openxmlformats.org/officeDocument/2006/relationships/hyperlink" Target="#'Income Statement'!A1"/><Relationship Id="rId7" Type="http://schemas.openxmlformats.org/officeDocument/2006/relationships/hyperlink" Target="#'Balance Sheet'!A1"/><Relationship Id="rId12" Type="http://schemas.openxmlformats.org/officeDocument/2006/relationships/hyperlink" Target="#'GX by Tech'!A1"/><Relationship Id="rId2" Type="http://schemas.openxmlformats.org/officeDocument/2006/relationships/hyperlink" Target="#Market!A1"/><Relationship Id="rId1" Type="http://schemas.openxmlformats.org/officeDocument/2006/relationships/image" Target="../media/image1.png"/><Relationship Id="rId6" Type="http://schemas.openxmlformats.org/officeDocument/2006/relationships/hyperlink" Target="#'Non Operating Income'!A1"/><Relationship Id="rId11" Type="http://schemas.openxmlformats.org/officeDocument/2006/relationships/hyperlink" Target="#'Physical Data GX'!A1"/><Relationship Id="rId5" Type="http://schemas.openxmlformats.org/officeDocument/2006/relationships/hyperlink" Target="#'Energy Sales'!A1"/><Relationship Id="rId10" Type="http://schemas.openxmlformats.org/officeDocument/2006/relationships/hyperlink" Target="#'Fixed Assets'!A1"/><Relationship Id="rId4" Type="http://schemas.openxmlformats.org/officeDocument/2006/relationships/hyperlink" Target="#'Operating Income'!A1"/><Relationship Id="rId9" Type="http://schemas.openxmlformats.org/officeDocument/2006/relationships/hyperlink" Target="#'Cash Flow'!A1"/><Relationship Id="rId14" Type="http://schemas.openxmlformats.org/officeDocument/2006/relationships/hyperlink" Target="#'Int. Ra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C34095F-DC7F-4D5A-8335-45CC89A2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35107" cy="9252857"/>
        </a:xfrm>
        <a:prstGeom prst="rect">
          <a:avLst/>
        </a:prstGeom>
      </xdr:spPr>
    </xdr:pic>
    <xdr:clientData/>
  </xdr:twoCellAnchor>
  <xdr:twoCellAnchor>
    <xdr:from>
      <xdr:col>1</xdr:col>
      <xdr:colOff>26150</xdr:colOff>
      <xdr:row>12</xdr:row>
      <xdr:rowOff>104775</xdr:rowOff>
    </xdr:from>
    <xdr:to>
      <xdr:col>8</xdr:col>
      <xdr:colOff>45201</xdr:colOff>
      <xdr:row>14</xdr:row>
      <xdr:rowOff>57150</xdr:rowOff>
    </xdr:to>
    <xdr:sp macro="[0]!Gx_Business" textlink="">
      <xdr:nvSpPr>
        <xdr:cNvPr id="3" name="Cuadro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83503-BF5B-473D-BE76-23C5CF270A17}"/>
            </a:ext>
          </a:extLst>
        </xdr:cNvPr>
        <xdr:cNvSpPr txBox="1"/>
      </xdr:nvSpPr>
      <xdr:spPr>
        <a:xfrm>
          <a:off x="788150" y="239077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Market</a:t>
          </a:r>
        </a:p>
      </xdr:txBody>
    </xdr:sp>
    <xdr:clientData/>
  </xdr:twoCellAnchor>
  <xdr:twoCellAnchor>
    <xdr:from>
      <xdr:col>1</xdr:col>
      <xdr:colOff>26150</xdr:colOff>
      <xdr:row>15</xdr:row>
      <xdr:rowOff>51093</xdr:rowOff>
    </xdr:from>
    <xdr:to>
      <xdr:col>8</xdr:col>
      <xdr:colOff>45201</xdr:colOff>
      <xdr:row>16</xdr:row>
      <xdr:rowOff>193968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92038D-DF9F-4701-AFA1-9AC0D5B51940}"/>
            </a:ext>
          </a:extLst>
        </xdr:cNvPr>
        <xdr:cNvSpPr txBox="1"/>
      </xdr:nvSpPr>
      <xdr:spPr>
        <a:xfrm>
          <a:off x="788150" y="29085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26150</xdr:colOff>
      <xdr:row>17</xdr:row>
      <xdr:rowOff>160697</xdr:rowOff>
    </xdr:from>
    <xdr:to>
      <xdr:col>8</xdr:col>
      <xdr:colOff>45201</xdr:colOff>
      <xdr:row>19</xdr:row>
      <xdr:rowOff>113072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20E86B-BA6E-41AD-9255-E91E120A9BD1}"/>
            </a:ext>
          </a:extLst>
        </xdr:cNvPr>
        <xdr:cNvSpPr txBox="1"/>
      </xdr:nvSpPr>
      <xdr:spPr>
        <a:xfrm>
          <a:off x="788150" y="342641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Operating Income</a:t>
          </a:r>
        </a:p>
      </xdr:txBody>
    </xdr:sp>
    <xdr:clientData/>
  </xdr:twoCellAnchor>
  <xdr:twoCellAnchor>
    <xdr:from>
      <xdr:col>1</xdr:col>
      <xdr:colOff>26150</xdr:colOff>
      <xdr:row>20</xdr:row>
      <xdr:rowOff>107015</xdr:rowOff>
    </xdr:from>
    <xdr:to>
      <xdr:col>8</xdr:col>
      <xdr:colOff>45201</xdr:colOff>
      <xdr:row>22</xdr:row>
      <xdr:rowOff>52986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7707A-5417-4FD0-833C-60AAB6B46180}"/>
            </a:ext>
          </a:extLst>
        </xdr:cNvPr>
        <xdr:cNvSpPr txBox="1"/>
      </xdr:nvSpPr>
      <xdr:spPr>
        <a:xfrm>
          <a:off x="788150" y="3944229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</a:p>
      </xdr:txBody>
    </xdr:sp>
    <xdr:clientData/>
  </xdr:twoCellAnchor>
  <xdr:twoCellAnchor>
    <xdr:from>
      <xdr:col>1</xdr:col>
      <xdr:colOff>26150</xdr:colOff>
      <xdr:row>23</xdr:row>
      <xdr:rowOff>46929</xdr:rowOff>
    </xdr:from>
    <xdr:to>
      <xdr:col>8</xdr:col>
      <xdr:colOff>45201</xdr:colOff>
      <xdr:row>24</xdr:row>
      <xdr:rowOff>189804</xdr:rowOff>
    </xdr:to>
    <xdr:sp macro="[0]!Non_operating_income" textlink="">
      <xdr:nvSpPr>
        <xdr:cNvPr id="9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B492B-4A47-4F8F-8D9C-862C586359EE}"/>
            </a:ext>
          </a:extLst>
        </xdr:cNvPr>
        <xdr:cNvSpPr txBox="1"/>
      </xdr:nvSpPr>
      <xdr:spPr>
        <a:xfrm>
          <a:off x="788150" y="4455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1</xdr:col>
      <xdr:colOff>26150</xdr:colOff>
      <xdr:row>25</xdr:row>
      <xdr:rowOff>183747</xdr:rowOff>
    </xdr:from>
    <xdr:to>
      <xdr:col>8</xdr:col>
      <xdr:colOff>45201</xdr:colOff>
      <xdr:row>27</xdr:row>
      <xdr:rowOff>136122</xdr:rowOff>
    </xdr:to>
    <xdr:sp macro="[0]!Balance_sheet" textlink="">
      <xdr:nvSpPr>
        <xdr:cNvPr id="10" name="Cuadro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8E8E9F-2227-4982-A04A-E8451BCBC9E4}"/>
            </a:ext>
          </a:extLst>
        </xdr:cNvPr>
        <xdr:cNvSpPr txBox="1"/>
      </xdr:nvSpPr>
      <xdr:spPr>
        <a:xfrm>
          <a:off x="788150" y="497346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28</xdr:row>
      <xdr:rowOff>130065</xdr:rowOff>
    </xdr:from>
    <xdr:to>
      <xdr:col>8</xdr:col>
      <xdr:colOff>45201</xdr:colOff>
      <xdr:row>30</xdr:row>
      <xdr:rowOff>82440</xdr:rowOff>
    </xdr:to>
    <xdr:sp macro="[0]!Ratios" textlink="">
      <xdr:nvSpPr>
        <xdr:cNvPr id="11" name="Cuadro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313951-1582-4DBD-8161-80C72EC3FAC7}"/>
            </a:ext>
          </a:extLst>
        </xdr:cNvPr>
        <xdr:cNvSpPr txBox="1"/>
      </xdr:nvSpPr>
      <xdr:spPr>
        <a:xfrm>
          <a:off x="788150" y="549127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1</xdr:col>
      <xdr:colOff>26150</xdr:colOff>
      <xdr:row>31</xdr:row>
      <xdr:rowOff>76383</xdr:rowOff>
    </xdr:from>
    <xdr:to>
      <xdr:col>8</xdr:col>
      <xdr:colOff>45201</xdr:colOff>
      <xdr:row>33</xdr:row>
      <xdr:rowOff>28758</xdr:rowOff>
    </xdr:to>
    <xdr:sp macro="[0]!Cash_flow" textlink="">
      <xdr:nvSpPr>
        <xdr:cNvPr id="12" name="Cuadro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14A2B7-199E-480D-9541-201848718E3F}"/>
            </a:ext>
          </a:extLst>
        </xdr:cNvPr>
        <xdr:cNvSpPr txBox="1"/>
      </xdr:nvSpPr>
      <xdr:spPr>
        <a:xfrm>
          <a:off x="788150" y="600909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1</xdr:col>
      <xdr:colOff>26150</xdr:colOff>
      <xdr:row>34</xdr:row>
      <xdr:rowOff>22701</xdr:rowOff>
    </xdr:from>
    <xdr:to>
      <xdr:col>8</xdr:col>
      <xdr:colOff>45201</xdr:colOff>
      <xdr:row>35</xdr:row>
      <xdr:rowOff>165576</xdr:rowOff>
    </xdr:to>
    <xdr:sp macro="[0]!Fixed_Assets" textlink="">
      <xdr:nvSpPr>
        <xdr:cNvPr id="13" name="Cuadro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41536E-7DEA-429B-AE6F-84229C59210A}"/>
            </a:ext>
          </a:extLst>
        </xdr:cNvPr>
        <xdr:cNvSpPr txBox="1"/>
      </xdr:nvSpPr>
      <xdr:spPr>
        <a:xfrm>
          <a:off x="788150" y="652691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39</xdr:row>
      <xdr:rowOff>105837</xdr:rowOff>
    </xdr:from>
    <xdr:to>
      <xdr:col>8</xdr:col>
      <xdr:colOff>45201</xdr:colOff>
      <xdr:row>41</xdr:row>
      <xdr:rowOff>58212</xdr:rowOff>
    </xdr:to>
    <xdr:sp macro="[0]!Gx_Physical_Data_Chile" textlink="">
      <xdr:nvSpPr>
        <xdr:cNvPr id="14" name="Cuadro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9B8E3E-54BB-4558-AC57-55F39C925703}"/>
            </a:ext>
          </a:extLst>
        </xdr:cNvPr>
        <xdr:cNvSpPr txBox="1"/>
      </xdr:nvSpPr>
      <xdr:spPr>
        <a:xfrm>
          <a:off x="788150" y="756255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</a:t>
          </a:r>
        </a:p>
      </xdr:txBody>
    </xdr:sp>
    <xdr:clientData/>
  </xdr:twoCellAnchor>
  <xdr:twoCellAnchor>
    <xdr:from>
      <xdr:col>1</xdr:col>
      <xdr:colOff>26150</xdr:colOff>
      <xdr:row>42</xdr:row>
      <xdr:rowOff>52154</xdr:rowOff>
    </xdr:from>
    <xdr:to>
      <xdr:col>8</xdr:col>
      <xdr:colOff>45201</xdr:colOff>
      <xdr:row>44</xdr:row>
      <xdr:rowOff>4529</xdr:rowOff>
    </xdr:to>
    <xdr:sp macro="[0]!Gx_by_Tech" textlink="">
      <xdr:nvSpPr>
        <xdr:cNvPr id="15" name="CuadroText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BEB321D-1D91-4053-9D3B-A4BB0EF90A7D}"/>
            </a:ext>
          </a:extLst>
        </xdr:cNvPr>
        <xdr:cNvSpPr txBox="1"/>
      </xdr:nvSpPr>
      <xdr:spPr>
        <a:xfrm>
          <a:off x="788150" y="8080368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676275</xdr:colOff>
      <xdr:row>9</xdr:row>
      <xdr:rowOff>107497</xdr:rowOff>
    </xdr:from>
    <xdr:to>
      <xdr:col>7</xdr:col>
      <xdr:colOff>666751</xdr:colOff>
      <xdr:row>12</xdr:row>
      <xdr:rowOff>68036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2F18B1A-692D-481B-83D8-7C1CE39B72B3}"/>
            </a:ext>
          </a:extLst>
        </xdr:cNvPr>
        <xdr:cNvSpPr txBox="1"/>
      </xdr:nvSpPr>
      <xdr:spPr>
        <a:xfrm>
          <a:off x="676275" y="1821997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19A81F5-091C-40F6-8DAE-0A8499FE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1175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11</xdr:col>
      <xdr:colOff>217714</xdr:colOff>
      <xdr:row>5</xdr:row>
      <xdr:rowOff>16329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4F39CB-F85F-46B0-819F-CE0EE40FD178}"/>
            </a:ext>
          </a:extLst>
        </xdr:cNvPr>
        <xdr:cNvSpPr txBox="1"/>
      </xdr:nvSpPr>
      <xdr:spPr>
        <a:xfrm>
          <a:off x="624568" y="436790"/>
          <a:ext cx="797514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>
              <a:solidFill>
                <a:srgbClr val="328537"/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Enel Generación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361298F8-0ECC-4F9D-BBFB-22857B4076A1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Financial Statements Analysis Q1</a:t>
          </a:r>
          <a:r>
            <a:rPr lang="es-CL" sz="360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2022</a:t>
          </a:r>
          <a:r>
            <a:rPr lang="es-CL" sz="360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1</xdr:col>
      <xdr:colOff>26150</xdr:colOff>
      <xdr:row>36</xdr:row>
      <xdr:rowOff>159519</xdr:rowOff>
    </xdr:from>
    <xdr:to>
      <xdr:col>8</xdr:col>
      <xdr:colOff>45201</xdr:colOff>
      <xdr:row>38</xdr:row>
      <xdr:rowOff>111894</xdr:rowOff>
    </xdr:to>
    <xdr:sp macro="[0]!Gx_Physical_Data_Chile" textlink="">
      <xdr:nvSpPr>
        <xdr:cNvPr id="21" name="CuadroText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4306AB-9F49-45DD-89C2-6C4203C4F8AF}"/>
            </a:ext>
          </a:extLst>
        </xdr:cNvPr>
        <xdr:cNvSpPr txBox="1"/>
      </xdr:nvSpPr>
      <xdr:spPr>
        <a:xfrm>
          <a:off x="788150" y="70447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Codice COD"/>
      <sheetName val="Returns"/>
      <sheetName val="Estado de Resultado"/>
      <sheetName val="Codice_COD"/>
      <sheetName val="Estado_de_Resultado"/>
      <sheetName val="Plan2"/>
      <sheetName val="Index"/>
      <sheetName val="CMRESU99"/>
      <sheetName val="2.1 ESTADO RESULT."/>
      <sheetName val="References"/>
      <sheetName val="Deposito a Plazo"/>
      <sheetName val="data"/>
      <sheetName val="Leyenda"/>
      <sheetName val="SIMULT1"/>
      <sheetName val="Atividades Baremos"/>
      <sheetName val=""/>
      <sheetName val="Hoja1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Carga por ALIM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NAVIGAZIONE"/>
      <sheetName val="Anagrafica Generale"/>
      <sheetName val="validaciones"/>
      <sheetName val="ctas diferido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Caja"/>
      <sheetName val="RREDES"/>
      <sheetName val="PROVI"/>
      <sheetName val="SNC-Nov 2009"/>
      <sheetName val="VST-Nov 2009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ANEXO_06"/>
      <sheetName val="ANEXO_14"/>
      <sheetName val="ANEXO_98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BASES"/>
      <sheetName val="PR-7 ACTUAL"/>
      <sheetName val="F-Macro"/>
      <sheetName val="F-Portada"/>
      <sheetName val="Design"/>
      <sheetName val="Balance"/>
      <sheetName val="CONSOL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Pólos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6">
          <cell r="C16" t="str">
            <v>ENERO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/>
      <sheetData sheetId="405"/>
      <sheetData sheetId="406"/>
      <sheetData sheetId="40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FLUJO IFRS"/>
      <sheetName val="EFE año 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Consolidado IMV 02_2006"/>
      <sheetName val="(TAP) GTF"/>
      <sheetName val="BAREMOS DESC_ FINAL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  <sheetName val="empr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F-Macro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BAL"/>
      <sheetName val="TOTAL"/>
      <sheetName val="NO CUADRA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</sheetNames>
    <sheetDataSet>
      <sheetData sheetId="0">
        <row r="4">
          <cell r="K4">
            <v>39051</v>
          </cell>
        </row>
      </sheetData>
      <sheetData sheetId="1"/>
      <sheetData sheetId="2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AA59"/>
  <sheetViews>
    <sheetView showGridLines="0" showRowColHeaders="0" tabSelected="1" zoomScale="70" zoomScaleNormal="70" zoomScaleSheetLayoutView="85" workbookViewId="0">
      <selection activeCell="W35" sqref="W35"/>
    </sheetView>
  </sheetViews>
  <sheetFormatPr baseColWidth="10" defaultColWidth="0" defaultRowHeight="15" customHeight="1" zeroHeight="1"/>
  <cols>
    <col min="1" max="24" width="11.42578125" customWidth="1"/>
    <col min="25" max="25" width="3.85546875" customWidth="1"/>
    <col min="26" max="26" width="11.42578125" customWidth="1"/>
    <col min="27" max="27" width="4.85546875" customWidth="1"/>
    <col min="28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6.75" customHeight="1"/>
    <row r="50" ht="15.75" hidden="1" customHeight="1"/>
    <row r="51" hidden="1"/>
    <row r="52" hidden="1"/>
    <row r="53" hidden="1"/>
    <row r="54" hidden="1"/>
    <row r="55" hidden="1"/>
    <row r="56" hidden="1"/>
    <row r="57" hidden="1"/>
    <row r="58" hidden="1"/>
    <row r="59" hidden="1"/>
  </sheetData>
  <sheetProtection algorithmName="SHA-512" hashValue="mo2f0Qgs5tj6LV4+fWrRVddM80XgZ5CQAA66gFz8gF3xFQr/xJvzLTCjUwrf46IVBc0QGQofi08qEqAcrjEuCg==" saltValue="HbxgWpymPPUinE17DeuA+w==" spinCount="100000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3:H12"/>
  <sheetViews>
    <sheetView showGridLines="0" zoomScaleNormal="100" workbookViewId="0">
      <selection activeCell="B4" sqref="B4"/>
    </sheetView>
  </sheetViews>
  <sheetFormatPr baseColWidth="10" defaultRowHeight="12.75"/>
  <cols>
    <col min="1" max="1" width="5.42578125" style="1" customWidth="1"/>
    <col min="2" max="2" width="32" style="1" customWidth="1"/>
    <col min="3" max="4" width="12.85546875" style="1" customWidth="1"/>
    <col min="5" max="5" width="1.42578125" style="1" customWidth="1"/>
    <col min="6" max="16384" width="11.42578125" style="1"/>
  </cols>
  <sheetData>
    <row r="3" spans="2:8" s="3" customFormat="1" ht="27" customHeight="1" thickBot="1">
      <c r="B3" s="38"/>
      <c r="C3" s="264" t="s">
        <v>102</v>
      </c>
      <c r="D3" s="265"/>
      <c r="E3" s="265"/>
      <c r="F3" s="265"/>
      <c r="G3" s="265"/>
    </row>
    <row r="4" spans="2:8" s="3" customFormat="1" ht="24.75" customHeight="1" thickBot="1">
      <c r="B4" s="39"/>
      <c r="C4" s="266" t="s">
        <v>103</v>
      </c>
      <c r="D4" s="266"/>
      <c r="E4" s="40"/>
      <c r="F4" s="266" t="s">
        <v>104</v>
      </c>
      <c r="G4" s="266"/>
      <c r="H4" s="41"/>
    </row>
    <row r="5" spans="2:8" s="3" customFormat="1" ht="15" customHeight="1" thickBot="1">
      <c r="B5" s="193" t="s">
        <v>105</v>
      </c>
      <c r="C5" s="193" t="str">
        <f>+Market!C4</f>
        <v>Mar-22</v>
      </c>
      <c r="D5" s="193" t="str">
        <f>+Market!D4</f>
        <v>Mar-21</v>
      </c>
      <c r="E5" s="40"/>
      <c r="F5" s="194" t="str">
        <f>+Market!C4</f>
        <v>Mar-22</v>
      </c>
      <c r="G5" s="194" t="str">
        <f>+Market!D4</f>
        <v>Mar-21</v>
      </c>
    </row>
    <row r="6" spans="2:8" s="3" customFormat="1" ht="11.25">
      <c r="B6" s="195"/>
      <c r="C6" s="196"/>
      <c r="D6" s="195"/>
      <c r="E6" s="40"/>
      <c r="F6" s="104"/>
      <c r="G6" s="104"/>
    </row>
    <row r="7" spans="2:8" s="3" customFormat="1" ht="11.25">
      <c r="B7" s="137" t="s">
        <v>63</v>
      </c>
      <c r="C7" s="115">
        <v>24254</v>
      </c>
      <c r="D7" s="197">
        <v>38841</v>
      </c>
      <c r="E7" s="42"/>
      <c r="F7" s="115">
        <v>14787</v>
      </c>
      <c r="G7" s="197">
        <v>15134</v>
      </c>
    </row>
    <row r="8" spans="2:8" s="3" customFormat="1" ht="11.25">
      <c r="B8" s="11" t="s">
        <v>34</v>
      </c>
      <c r="C8" s="198">
        <v>905</v>
      </c>
      <c r="D8" s="199">
        <v>59</v>
      </c>
      <c r="E8" s="42"/>
      <c r="F8" s="198">
        <v>1837</v>
      </c>
      <c r="G8" s="199">
        <v>1835</v>
      </c>
    </row>
    <row r="9" spans="2:8" s="3" customFormat="1" ht="11.25" hidden="1" customHeight="1">
      <c r="B9" s="137"/>
      <c r="C9" s="115">
        <v>0</v>
      </c>
      <c r="D9" s="197">
        <v>0</v>
      </c>
      <c r="E9" s="42"/>
      <c r="F9" s="115">
        <v>0</v>
      </c>
      <c r="G9" s="197">
        <v>0</v>
      </c>
    </row>
    <row r="10" spans="2:8" s="3" customFormat="1" ht="12" thickBot="1">
      <c r="B10" s="200"/>
      <c r="C10" s="201"/>
      <c r="D10" s="202"/>
      <c r="E10" s="42"/>
      <c r="F10" s="201"/>
      <c r="G10" s="202"/>
    </row>
    <row r="11" spans="2:8" s="3" customFormat="1" ht="12" thickBot="1">
      <c r="B11" s="151" t="s">
        <v>106</v>
      </c>
      <c r="C11" s="152">
        <v>25159</v>
      </c>
      <c r="D11" s="203">
        <v>38900</v>
      </c>
      <c r="E11" s="43"/>
      <c r="F11" s="152">
        <v>16624</v>
      </c>
      <c r="G11" s="203">
        <v>16969</v>
      </c>
    </row>
    <row r="12" spans="2:8" s="3" customFormat="1" ht="17.25" customHeight="1">
      <c r="B12" s="44"/>
    </row>
  </sheetData>
  <mergeCells count="3">
    <mergeCell ref="C3:G3"/>
    <mergeCell ref="C4:D4"/>
    <mergeCell ref="F4:G4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D6"/>
  <sheetViews>
    <sheetView showGridLines="0" zoomScaleNormal="100" workbookViewId="0">
      <selection activeCell="B2" sqref="B2"/>
    </sheetView>
  </sheetViews>
  <sheetFormatPr baseColWidth="10" defaultRowHeight="12.75"/>
  <cols>
    <col min="1" max="1" width="5.28515625" style="1" customWidth="1"/>
    <col min="2" max="2" width="28.5703125" style="1" customWidth="1"/>
    <col min="3" max="3" width="12.42578125" style="1" customWidth="1"/>
    <col min="4" max="4" width="13.28515625" style="1" customWidth="1"/>
    <col min="5" max="16384" width="11.42578125" style="1"/>
  </cols>
  <sheetData>
    <row r="1" spans="2:4" ht="12.75" customHeight="1"/>
    <row r="3" spans="2:4" s="44" customFormat="1" ht="30" customHeight="1" thickBot="1">
      <c r="B3" s="106" t="s">
        <v>65</v>
      </c>
      <c r="C3" s="193" t="s">
        <v>158</v>
      </c>
      <c r="D3" s="193" t="s">
        <v>150</v>
      </c>
    </row>
    <row r="4" spans="2:4" s="44" customFormat="1" ht="6" customHeight="1">
      <c r="B4" s="105"/>
      <c r="C4" s="22"/>
      <c r="D4" s="21"/>
    </row>
    <row r="5" spans="2:4" s="44" customFormat="1" ht="11.25">
      <c r="B5" s="110" t="s">
        <v>38</v>
      </c>
      <c r="C5" s="204">
        <v>1</v>
      </c>
      <c r="D5" s="205">
        <v>1</v>
      </c>
    </row>
    <row r="6" spans="2:4" s="44" customFormat="1" ht="8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F40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45" customWidth="1"/>
    <col min="2" max="5" width="13.140625" style="45" customWidth="1"/>
    <col min="6" max="6" width="11.28515625" style="45" customWidth="1"/>
    <col min="7" max="16384" width="11.42578125" style="45"/>
  </cols>
  <sheetData>
    <row r="1" spans="1:6" ht="12" thickBot="1"/>
    <row r="2" spans="1:6" ht="20.25" customHeight="1">
      <c r="A2" s="271" t="s">
        <v>107</v>
      </c>
      <c r="B2" s="267" t="str">
        <f>+Market!C4</f>
        <v>Mar-22</v>
      </c>
      <c r="C2" s="267" t="str">
        <f>+Market!D4</f>
        <v>Mar-21</v>
      </c>
      <c r="D2" s="267" t="s">
        <v>87</v>
      </c>
      <c r="E2" s="268" t="s">
        <v>88</v>
      </c>
    </row>
    <row r="3" spans="1:6" ht="20.25" customHeight="1" thickBot="1">
      <c r="A3" s="272"/>
      <c r="B3" s="262"/>
      <c r="C3" s="262"/>
      <c r="D3" s="262"/>
      <c r="E3" s="269"/>
    </row>
    <row r="4" spans="1:6" ht="18" customHeight="1">
      <c r="A4" s="206" t="s">
        <v>45</v>
      </c>
      <c r="B4" s="240">
        <v>4162.4271429999999</v>
      </c>
      <c r="C4" s="207">
        <v>3658.9859010000005</v>
      </c>
      <c r="D4" s="207">
        <f t="shared" ref="D4:D18" si="0">+B4-C4</f>
        <v>503.44124199999942</v>
      </c>
      <c r="E4" s="208">
        <f t="shared" ref="E4:E18" si="1">+B4/C4-1</f>
        <v>0.1375903749348717</v>
      </c>
    </row>
    <row r="5" spans="1:6">
      <c r="A5" s="137" t="s">
        <v>46</v>
      </c>
      <c r="B5" s="115">
        <v>1800.3741479999999</v>
      </c>
      <c r="C5" s="209">
        <v>2021.7980700000001</v>
      </c>
      <c r="D5" s="209">
        <f t="shared" si="0"/>
        <v>-221.42392200000018</v>
      </c>
      <c r="E5" s="210">
        <f t="shared" si="1"/>
        <v>-0.10951831702955384</v>
      </c>
    </row>
    <row r="6" spans="1:6">
      <c r="A6" s="137" t="s">
        <v>61</v>
      </c>
      <c r="B6" s="115">
        <v>2319.184612</v>
      </c>
      <c r="C6" s="209">
        <v>1610.623349</v>
      </c>
      <c r="D6" s="209">
        <f t="shared" si="0"/>
        <v>708.56126300000005</v>
      </c>
      <c r="E6" s="210">
        <f t="shared" si="1"/>
        <v>0.43992983427188603</v>
      </c>
    </row>
    <row r="7" spans="1:6">
      <c r="A7" s="137" t="s">
        <v>68</v>
      </c>
      <c r="B7" s="115">
        <v>42.868383000000001</v>
      </c>
      <c r="C7" s="209">
        <v>26.564482000000002</v>
      </c>
      <c r="D7" s="209">
        <f t="shared" si="0"/>
        <v>16.303901</v>
      </c>
      <c r="E7" s="210">
        <f t="shared" si="1"/>
        <v>0.61374812428113601</v>
      </c>
    </row>
    <row r="8" spans="1:6" ht="16.5" customHeight="1">
      <c r="A8" s="138" t="s">
        <v>47</v>
      </c>
      <c r="B8" s="111">
        <v>3882.1655350000001</v>
      </c>
      <c r="C8" s="211">
        <v>2535.13382</v>
      </c>
      <c r="D8" s="211">
        <f t="shared" si="0"/>
        <v>1347.0317150000001</v>
      </c>
      <c r="E8" s="212">
        <f t="shared" si="1"/>
        <v>0.53134540842502753</v>
      </c>
      <c r="F8" s="46"/>
    </row>
    <row r="9" spans="1:6">
      <c r="A9" s="137" t="s">
        <v>48</v>
      </c>
      <c r="B9" s="115">
        <v>125.891121</v>
      </c>
      <c r="C9" s="209">
        <v>495.69112100000001</v>
      </c>
      <c r="D9" s="209">
        <f t="shared" si="0"/>
        <v>-369.8</v>
      </c>
      <c r="E9" s="210">
        <f t="shared" si="1"/>
        <v>-0.74602909822950014</v>
      </c>
    </row>
    <row r="10" spans="1:6">
      <c r="A10" s="137" t="s">
        <v>49</v>
      </c>
      <c r="B10" s="115">
        <v>2222.5610240000001</v>
      </c>
      <c r="C10" s="209">
        <v>1248.9031030000001</v>
      </c>
      <c r="D10" s="209">
        <f t="shared" si="0"/>
        <v>973.65792099999999</v>
      </c>
      <c r="E10" s="210">
        <f t="shared" si="1"/>
        <v>0.77961045869865209</v>
      </c>
      <c r="F10" s="46"/>
    </row>
    <row r="11" spans="1:6">
      <c r="A11" s="137" t="s">
        <v>50</v>
      </c>
      <c r="B11" s="115">
        <v>1659.6045109999998</v>
      </c>
      <c r="C11" s="209">
        <v>1286.2307169999999</v>
      </c>
      <c r="D11" s="209">
        <f t="shared" si="0"/>
        <v>373.37379399999986</v>
      </c>
      <c r="E11" s="210">
        <f t="shared" si="1"/>
        <v>0.29028524125971389</v>
      </c>
    </row>
    <row r="12" spans="1:6" ht="16.5" hidden="1" customHeight="1">
      <c r="A12" s="138" t="s">
        <v>51</v>
      </c>
      <c r="B12" s="115">
        <v>0</v>
      </c>
      <c r="C12" s="211">
        <v>0</v>
      </c>
      <c r="D12" s="211">
        <f t="shared" si="0"/>
        <v>0</v>
      </c>
      <c r="E12" s="212" t="e">
        <f t="shared" si="1"/>
        <v>#DIV/0!</v>
      </c>
    </row>
    <row r="13" spans="1:6" ht="16.5" customHeight="1">
      <c r="A13" s="138" t="s">
        <v>52</v>
      </c>
      <c r="B13" s="111">
        <v>8044.592678</v>
      </c>
      <c r="C13" s="211">
        <v>6194.1197240000001</v>
      </c>
      <c r="D13" s="211">
        <f t="shared" si="0"/>
        <v>1850.4729539999998</v>
      </c>
      <c r="E13" s="212">
        <f t="shared" si="1"/>
        <v>0.29874672051140361</v>
      </c>
    </row>
    <row r="14" spans="1:6">
      <c r="A14" s="137" t="s">
        <v>53</v>
      </c>
      <c r="B14" s="115">
        <v>2692.724029</v>
      </c>
      <c r="C14" s="209">
        <v>2241.7958209999997</v>
      </c>
      <c r="D14" s="209">
        <f t="shared" si="0"/>
        <v>450.92820800000027</v>
      </c>
      <c r="E14" s="210">
        <f t="shared" si="1"/>
        <v>0.20114597581810734</v>
      </c>
    </row>
    <row r="15" spans="1:6">
      <c r="A15" s="137" t="s">
        <v>54</v>
      </c>
      <c r="B15" s="115">
        <v>5262.1797980000001</v>
      </c>
      <c r="C15" s="209">
        <v>3952.323903</v>
      </c>
      <c r="D15" s="209">
        <f t="shared" si="0"/>
        <v>1309.8558950000001</v>
      </c>
      <c r="E15" s="210">
        <f t="shared" si="1"/>
        <v>0.33141410652243297</v>
      </c>
    </row>
    <row r="16" spans="1:6">
      <c r="A16" s="137" t="s">
        <v>55</v>
      </c>
      <c r="B16" s="115">
        <v>89.688851</v>
      </c>
      <c r="C16" s="209">
        <v>0</v>
      </c>
      <c r="D16" s="209">
        <f t="shared" si="0"/>
        <v>89.688851</v>
      </c>
      <c r="E16" s="210" t="s">
        <v>138</v>
      </c>
    </row>
    <row r="17" spans="1:6">
      <c r="A17" s="137" t="s">
        <v>56</v>
      </c>
      <c r="B17" s="115">
        <v>125.891121</v>
      </c>
      <c r="C17" s="209">
        <v>495.69112100000001</v>
      </c>
      <c r="D17" s="209">
        <f t="shared" si="0"/>
        <v>-369.8</v>
      </c>
      <c r="E17" s="210">
        <f t="shared" si="1"/>
        <v>-0.74602909822950014</v>
      </c>
    </row>
    <row r="18" spans="1:6" ht="13.5" customHeight="1" thickBot="1">
      <c r="A18" s="138" t="s">
        <v>57</v>
      </c>
      <c r="B18" s="239">
        <v>18846.8</v>
      </c>
      <c r="C18" s="214">
        <v>18420.066791222547</v>
      </c>
      <c r="D18" s="214">
        <f t="shared" si="0"/>
        <v>426.73320877745209</v>
      </c>
      <c r="E18" s="215">
        <f t="shared" si="1"/>
        <v>2.3166756864356097E-2</v>
      </c>
    </row>
    <row r="19" spans="1:6" ht="14.25" customHeight="1" thickBot="1">
      <c r="A19" s="213" t="s">
        <v>58</v>
      </c>
      <c r="B19" s="238">
        <v>0.42684130345735088</v>
      </c>
      <c r="C19" s="216">
        <v>0.33627020977750177</v>
      </c>
      <c r="D19" s="217">
        <f>+B19-C19</f>
        <v>9.0571093679849113E-2</v>
      </c>
      <c r="E19" s="217">
        <f>+B19/C19-1</f>
        <v>0.26934022416013836</v>
      </c>
    </row>
    <row r="20" spans="1:6" s="49" customFormat="1" ht="11.25" customHeight="1">
      <c r="A20" s="270"/>
      <c r="B20" s="270"/>
      <c r="C20" s="47"/>
      <c r="D20" s="47"/>
      <c r="E20" s="47"/>
      <c r="F20" s="48"/>
    </row>
    <row r="21" spans="1:6" s="49" customFormat="1" ht="11.25" customHeight="1">
      <c r="A21" s="47"/>
      <c r="B21" s="47"/>
      <c r="C21" s="47"/>
      <c r="D21" s="47"/>
      <c r="E21" s="47"/>
      <c r="F21" s="48"/>
    </row>
    <row r="22" spans="1:6" ht="23.25" hidden="1" customHeight="1">
      <c r="A22" s="271" t="s">
        <v>108</v>
      </c>
      <c r="B22" s="267" t="str">
        <f>+Market!G4</f>
        <v>Q1 2022</v>
      </c>
      <c r="C22" s="267" t="str">
        <f>+Market!H4</f>
        <v>Q1 2021</v>
      </c>
      <c r="D22" s="267" t="s">
        <v>87</v>
      </c>
      <c r="E22" s="268" t="s">
        <v>88</v>
      </c>
    </row>
    <row r="23" spans="1:6" ht="20.25" hidden="1" customHeight="1" thickBot="1">
      <c r="A23" s="272"/>
      <c r="B23" s="262"/>
      <c r="C23" s="262"/>
      <c r="D23" s="262"/>
      <c r="E23" s="269"/>
    </row>
    <row r="24" spans="1:6" ht="16.5" hidden="1" customHeight="1">
      <c r="A24" s="206" t="s">
        <v>45</v>
      </c>
      <c r="B24" s="240">
        <v>4162.4271429999999</v>
      </c>
      <c r="C24" s="207">
        <v>3658.9859010000005</v>
      </c>
      <c r="D24" s="207">
        <f t="shared" ref="D24:D38" si="2">+B24-C24</f>
        <v>503.44124199999942</v>
      </c>
      <c r="E24" s="208">
        <f t="shared" ref="E24:E38" si="3">+B24/C24-1</f>
        <v>0.1375903749348717</v>
      </c>
    </row>
    <row r="25" spans="1:6" hidden="1">
      <c r="A25" s="137" t="s">
        <v>46</v>
      </c>
      <c r="B25" s="115">
        <v>1800.3741479999999</v>
      </c>
      <c r="C25" s="209">
        <v>2021.7980700000001</v>
      </c>
      <c r="D25" s="209">
        <f t="shared" si="2"/>
        <v>-221.42392200000018</v>
      </c>
      <c r="E25" s="210">
        <f t="shared" si="3"/>
        <v>-0.10951831702955384</v>
      </c>
    </row>
    <row r="26" spans="1:6" hidden="1">
      <c r="A26" s="137" t="s">
        <v>61</v>
      </c>
      <c r="B26" s="115">
        <v>2319.184612</v>
      </c>
      <c r="C26" s="209">
        <v>1610.623349</v>
      </c>
      <c r="D26" s="209">
        <f t="shared" si="2"/>
        <v>708.56126300000005</v>
      </c>
      <c r="E26" s="210">
        <f t="shared" si="3"/>
        <v>0.43992983427188603</v>
      </c>
    </row>
    <row r="27" spans="1:6" hidden="1">
      <c r="A27" s="137" t="s">
        <v>68</v>
      </c>
      <c r="B27" s="115">
        <v>42.868383000000001</v>
      </c>
      <c r="C27" s="209">
        <v>26.564482000000002</v>
      </c>
      <c r="D27" s="209">
        <f t="shared" si="2"/>
        <v>16.303901</v>
      </c>
      <c r="E27" s="210">
        <f t="shared" si="3"/>
        <v>0.61374812428113601</v>
      </c>
    </row>
    <row r="28" spans="1:6" ht="16.5" hidden="1" customHeight="1">
      <c r="A28" s="138" t="s">
        <v>47</v>
      </c>
      <c r="B28" s="111">
        <v>3882.1655350000001</v>
      </c>
      <c r="C28" s="211">
        <v>2535.13382</v>
      </c>
      <c r="D28" s="211">
        <f t="shared" si="2"/>
        <v>1347.0317150000001</v>
      </c>
      <c r="E28" s="212">
        <f t="shared" si="3"/>
        <v>0.53134540842502753</v>
      </c>
    </row>
    <row r="29" spans="1:6" hidden="1">
      <c r="A29" s="137" t="s">
        <v>48</v>
      </c>
      <c r="B29" s="115">
        <v>125.891121</v>
      </c>
      <c r="C29" s="209">
        <v>495.69112100000001</v>
      </c>
      <c r="D29" s="209">
        <f t="shared" si="2"/>
        <v>-369.8</v>
      </c>
      <c r="E29" s="210">
        <f t="shared" si="3"/>
        <v>-0.74602909822950014</v>
      </c>
    </row>
    <row r="30" spans="1:6" hidden="1">
      <c r="A30" s="137" t="s">
        <v>49</v>
      </c>
      <c r="B30" s="115">
        <v>2222.5610240000001</v>
      </c>
      <c r="C30" s="209">
        <v>1248.9031030000001</v>
      </c>
      <c r="D30" s="209">
        <f t="shared" si="2"/>
        <v>973.65792099999999</v>
      </c>
      <c r="E30" s="210">
        <f t="shared" si="3"/>
        <v>0.77961045869865209</v>
      </c>
    </row>
    <row r="31" spans="1:6" hidden="1">
      <c r="A31" s="137" t="s">
        <v>50</v>
      </c>
      <c r="B31" s="115">
        <v>1659.6045109999998</v>
      </c>
      <c r="C31" s="209">
        <v>1286.2307169999999</v>
      </c>
      <c r="D31" s="209">
        <f t="shared" si="2"/>
        <v>373.37379399999986</v>
      </c>
      <c r="E31" s="210">
        <f t="shared" si="3"/>
        <v>0.29028524125971389</v>
      </c>
    </row>
    <row r="32" spans="1:6" ht="11.25" hidden="1" customHeight="1">
      <c r="A32" s="138" t="s">
        <v>51</v>
      </c>
      <c r="B32" s="115">
        <v>0</v>
      </c>
      <c r="C32" s="211">
        <v>0</v>
      </c>
      <c r="D32" s="211">
        <f t="shared" si="2"/>
        <v>0</v>
      </c>
      <c r="E32" s="212" t="e">
        <f t="shared" si="3"/>
        <v>#DIV/0!</v>
      </c>
    </row>
    <row r="33" spans="1:5" ht="15.75" hidden="1" customHeight="1">
      <c r="A33" s="138" t="s">
        <v>52</v>
      </c>
      <c r="B33" s="111">
        <v>8044.592678</v>
      </c>
      <c r="C33" s="211">
        <v>6194.1197240000001</v>
      </c>
      <c r="D33" s="211">
        <f t="shared" si="2"/>
        <v>1850.4729539999998</v>
      </c>
      <c r="E33" s="212">
        <f t="shared" si="3"/>
        <v>0.29874672051140361</v>
      </c>
    </row>
    <row r="34" spans="1:5" hidden="1">
      <c r="A34" s="137" t="s">
        <v>53</v>
      </c>
      <c r="B34" s="115">
        <v>2692.724029</v>
      </c>
      <c r="C34" s="209">
        <v>2241.7958209999997</v>
      </c>
      <c r="D34" s="209">
        <f t="shared" si="2"/>
        <v>450.92820800000027</v>
      </c>
      <c r="E34" s="210">
        <f t="shared" si="3"/>
        <v>0.20114597581810734</v>
      </c>
    </row>
    <row r="35" spans="1:5" hidden="1">
      <c r="A35" s="137" t="s">
        <v>54</v>
      </c>
      <c r="B35" s="115">
        <v>5262.1797980000001</v>
      </c>
      <c r="C35" s="209">
        <v>3952.323903</v>
      </c>
      <c r="D35" s="209">
        <f t="shared" si="2"/>
        <v>1309.8558950000001</v>
      </c>
      <c r="E35" s="210">
        <f t="shared" si="3"/>
        <v>0.33141410652243297</v>
      </c>
    </row>
    <row r="36" spans="1:5" hidden="1">
      <c r="A36" s="137" t="s">
        <v>55</v>
      </c>
      <c r="B36" s="115">
        <v>89.688851</v>
      </c>
      <c r="C36" s="209">
        <v>0</v>
      </c>
      <c r="D36" s="209">
        <f t="shared" si="2"/>
        <v>89.688851</v>
      </c>
      <c r="E36" s="210" t="s">
        <v>138</v>
      </c>
    </row>
    <row r="37" spans="1:5" hidden="1">
      <c r="A37" s="137" t="s">
        <v>56</v>
      </c>
      <c r="B37" s="115">
        <v>125.891121</v>
      </c>
      <c r="C37" s="209">
        <v>495.69112100000001</v>
      </c>
      <c r="D37" s="209">
        <f t="shared" si="2"/>
        <v>-369.8</v>
      </c>
      <c r="E37" s="210">
        <f t="shared" si="3"/>
        <v>-0.74602909822950014</v>
      </c>
    </row>
    <row r="38" spans="1:5" ht="13.5" hidden="1" customHeight="1" thickBot="1">
      <c r="A38" s="138" t="s">
        <v>57</v>
      </c>
      <c r="B38" s="239">
        <v>18846.8</v>
      </c>
      <c r="C38" s="214">
        <v>18420.066791222547</v>
      </c>
      <c r="D38" s="214">
        <f t="shared" si="2"/>
        <v>426.73320877745209</v>
      </c>
      <c r="E38" s="215">
        <f t="shared" si="3"/>
        <v>2.3166756864356097E-2</v>
      </c>
    </row>
    <row r="39" spans="1:5" ht="15" hidden="1" customHeight="1" thickBot="1">
      <c r="A39" s="213" t="s">
        <v>58</v>
      </c>
      <c r="B39" s="241">
        <v>0.42684130345735088</v>
      </c>
      <c r="C39" s="216">
        <v>0.33627020977750177</v>
      </c>
      <c r="D39" s="217">
        <f>+B39-C39</f>
        <v>9.0571093679849113E-2</v>
      </c>
      <c r="E39" s="217">
        <f>+B39/C39-1</f>
        <v>0.26934022416013836</v>
      </c>
    </row>
    <row r="40" spans="1:5" hidden="1">
      <c r="A40" s="50"/>
      <c r="B40" s="50"/>
      <c r="C40" s="50"/>
      <c r="D40" s="50"/>
      <c r="E40" s="50"/>
    </row>
  </sheetData>
  <mergeCells count="11">
    <mergeCell ref="D22:D23"/>
    <mergeCell ref="E22:E23"/>
    <mergeCell ref="D2:D3"/>
    <mergeCell ref="E2:E3"/>
    <mergeCell ref="A20:B20"/>
    <mergeCell ref="A22:A23"/>
    <mergeCell ref="B22:B23"/>
    <mergeCell ref="C22:C23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G28"/>
  <sheetViews>
    <sheetView showGridLines="0" zoomScaleNormal="100" workbookViewId="0"/>
  </sheetViews>
  <sheetFormatPr baseColWidth="10" defaultRowHeight="11.25"/>
  <cols>
    <col min="1" max="1" width="34.7109375" style="45" customWidth="1"/>
    <col min="2" max="3" width="12.5703125" style="45" customWidth="1"/>
    <col min="4" max="4" width="11.28515625" style="45" customWidth="1"/>
    <col min="5" max="16384" width="11.42578125" style="45"/>
  </cols>
  <sheetData>
    <row r="1" spans="1:7" ht="12" thickBot="1"/>
    <row r="2" spans="1:7" ht="20.25" customHeight="1">
      <c r="A2" s="271" t="s">
        <v>136</v>
      </c>
      <c r="B2" s="267" t="str">
        <f>+'Energy Sales'!C4</f>
        <v>Mar-22</v>
      </c>
      <c r="C2" s="267" t="str">
        <f>+'Energy Sales'!D4</f>
        <v>Mar-21</v>
      </c>
      <c r="D2" s="267" t="s">
        <v>87</v>
      </c>
      <c r="E2" s="268" t="s">
        <v>88</v>
      </c>
    </row>
    <row r="3" spans="1:7" ht="20.25" customHeight="1" thickBot="1">
      <c r="A3" s="272"/>
      <c r="B3" s="262"/>
      <c r="C3" s="262"/>
      <c r="D3" s="262"/>
      <c r="E3" s="269"/>
    </row>
    <row r="4" spans="1:7" ht="18" customHeight="1">
      <c r="A4" s="218" t="s">
        <v>45</v>
      </c>
      <c r="B4" s="219">
        <v>4162.4271429999999</v>
      </c>
      <c r="C4" s="220">
        <v>3658.9859010000005</v>
      </c>
      <c r="D4" s="220">
        <f t="shared" ref="D4:D12" si="0">+B4-C4</f>
        <v>503.44124199999942</v>
      </c>
      <c r="E4" s="221">
        <f>+B4/C4-1</f>
        <v>0.1375903749348717</v>
      </c>
    </row>
    <row r="5" spans="1:7">
      <c r="A5" s="137" t="s">
        <v>46</v>
      </c>
      <c r="B5" s="222">
        <v>1800.3741479999999</v>
      </c>
      <c r="C5" s="209">
        <v>2021.7980700000001</v>
      </c>
      <c r="D5" s="209">
        <f t="shared" si="0"/>
        <v>-221.42392200000018</v>
      </c>
      <c r="E5" s="223">
        <f>+B5/C5-1</f>
        <v>-0.10951831702955384</v>
      </c>
    </row>
    <row r="6" spans="1:7">
      <c r="A6" s="137" t="s">
        <v>137</v>
      </c>
      <c r="B6" s="222">
        <v>454.90968700000002</v>
      </c>
      <c r="C6" s="209">
        <v>563.13040799999999</v>
      </c>
      <c r="D6" s="209">
        <f t="shared" si="0"/>
        <v>-108.22072099999997</v>
      </c>
      <c r="E6" s="223">
        <f>+B6/C6-1</f>
        <v>-0.19217701523942565</v>
      </c>
    </row>
    <row r="7" spans="1:7">
      <c r="A7" s="137" t="s">
        <v>139</v>
      </c>
      <c r="B7" s="222">
        <v>1864.2749250000002</v>
      </c>
      <c r="C7" s="209">
        <v>1047.492941</v>
      </c>
      <c r="D7" s="209">
        <f t="shared" si="0"/>
        <v>816.78198400000019</v>
      </c>
      <c r="E7" s="223">
        <f>+B7/C7-1</f>
        <v>0.7797493921250207</v>
      </c>
    </row>
    <row r="8" spans="1:7">
      <c r="A8" s="137" t="s">
        <v>140</v>
      </c>
      <c r="B8" s="222">
        <v>0</v>
      </c>
      <c r="C8" s="209">
        <v>0</v>
      </c>
      <c r="D8" s="209">
        <f t="shared" si="0"/>
        <v>0</v>
      </c>
      <c r="E8" s="223" t="s">
        <v>138</v>
      </c>
    </row>
    <row r="9" spans="1:7">
      <c r="A9" s="137" t="s">
        <v>141</v>
      </c>
      <c r="B9" s="222">
        <v>42.868383000000001</v>
      </c>
      <c r="C9" s="209">
        <v>26.564482000000002</v>
      </c>
      <c r="D9" s="209">
        <f t="shared" si="0"/>
        <v>16.303901</v>
      </c>
      <c r="E9" s="223">
        <f>+B9/C9-1</f>
        <v>0.61374812428113601</v>
      </c>
    </row>
    <row r="10" spans="1:7">
      <c r="A10" s="137" t="s">
        <v>142</v>
      </c>
      <c r="B10" s="222">
        <v>0</v>
      </c>
      <c r="C10" s="209">
        <v>0</v>
      </c>
      <c r="D10" s="209">
        <f t="shared" si="0"/>
        <v>0</v>
      </c>
      <c r="E10" s="223" t="s">
        <v>138</v>
      </c>
    </row>
    <row r="11" spans="1:7" ht="13.5" customHeight="1" thickBot="1">
      <c r="A11" s="224" t="s">
        <v>143</v>
      </c>
      <c r="B11" s="225">
        <v>20555.611000000001</v>
      </c>
      <c r="C11" s="226">
        <v>19915.371204666553</v>
      </c>
      <c r="D11" s="226">
        <f t="shared" si="0"/>
        <v>640.23979533344755</v>
      </c>
      <c r="E11" s="227">
        <f>+B11/C11-1</f>
        <v>3.2148022186170744E-2</v>
      </c>
    </row>
    <row r="12" spans="1:7" ht="14.25" customHeight="1" thickBot="1">
      <c r="A12" s="213" t="s">
        <v>144</v>
      </c>
      <c r="B12" s="238">
        <v>0.20249590941373621</v>
      </c>
      <c r="C12" s="216">
        <v>0.18372672361450285</v>
      </c>
      <c r="D12" s="217">
        <f t="shared" si="0"/>
        <v>1.8769185799233368E-2</v>
      </c>
      <c r="E12" s="217">
        <f>+B12/C12-1</f>
        <v>0.10215816964447177</v>
      </c>
      <c r="G12" s="245"/>
    </row>
    <row r="13" spans="1:7" s="49" customFormat="1" ht="11.25" customHeight="1">
      <c r="A13" s="270"/>
      <c r="B13" s="270"/>
      <c r="C13" s="99"/>
      <c r="D13" s="48"/>
    </row>
    <row r="14" spans="1:7" s="49" customFormat="1" ht="11.25" customHeight="1">
      <c r="A14" s="99"/>
      <c r="B14" s="99"/>
      <c r="C14" s="99"/>
      <c r="D14" s="48"/>
    </row>
    <row r="15" spans="1:7" ht="23.25" hidden="1" customHeight="1">
      <c r="A15" s="271" t="s">
        <v>145</v>
      </c>
      <c r="B15" s="267" t="str">
        <f>+'Energy Sales'!H4</f>
        <v>Q1 2022</v>
      </c>
      <c r="C15" s="267" t="str">
        <f>+'Energy Sales'!I4</f>
        <v>Q1 2021</v>
      </c>
      <c r="D15" s="267" t="s">
        <v>87</v>
      </c>
      <c r="E15" s="268" t="s">
        <v>88</v>
      </c>
    </row>
    <row r="16" spans="1:7" ht="20.25" hidden="1" customHeight="1" thickBot="1">
      <c r="A16" s="272"/>
      <c r="B16" s="262"/>
      <c r="C16" s="262"/>
      <c r="D16" s="262"/>
      <c r="E16" s="269"/>
    </row>
    <row r="17" spans="1:5" ht="16.5" hidden="1" customHeight="1">
      <c r="A17" s="218" t="s">
        <v>45</v>
      </c>
      <c r="B17" s="219">
        <v>4162.4271429999999</v>
      </c>
      <c r="C17" s="220">
        <v>3658.9859010000005</v>
      </c>
      <c r="D17" s="220">
        <f t="shared" ref="D17:D25" si="1">+B17-C17</f>
        <v>503.44124199999942</v>
      </c>
      <c r="E17" s="221">
        <f>+B17/C17-1</f>
        <v>0.1375903749348717</v>
      </c>
    </row>
    <row r="18" spans="1:5" hidden="1">
      <c r="A18" s="137" t="s">
        <v>46</v>
      </c>
      <c r="B18" s="222">
        <v>1800.3741479999999</v>
      </c>
      <c r="C18" s="209">
        <v>2021.7980700000001</v>
      </c>
      <c r="D18" s="209">
        <f t="shared" si="1"/>
        <v>-221.42392200000018</v>
      </c>
      <c r="E18" s="223">
        <f>+B18/C18-1</f>
        <v>-0.10951831702955384</v>
      </c>
    </row>
    <row r="19" spans="1:5" hidden="1">
      <c r="A19" s="137" t="s">
        <v>137</v>
      </c>
      <c r="B19" s="222">
        <v>454.90968700000002</v>
      </c>
      <c r="C19" s="209">
        <v>563.13040799999999</v>
      </c>
      <c r="D19" s="209">
        <f t="shared" si="1"/>
        <v>-108.22072099999997</v>
      </c>
      <c r="E19" s="223">
        <f>+B19/C19-1</f>
        <v>-0.19217701523942565</v>
      </c>
    </row>
    <row r="20" spans="1:5" hidden="1">
      <c r="A20" s="137" t="s">
        <v>139</v>
      </c>
      <c r="B20" s="222">
        <v>1864.2749250000002</v>
      </c>
      <c r="C20" s="209">
        <v>1047.492941</v>
      </c>
      <c r="D20" s="209">
        <f t="shared" si="1"/>
        <v>816.78198400000019</v>
      </c>
      <c r="E20" s="223">
        <f>+B20/C20-1</f>
        <v>0.7797493921250207</v>
      </c>
    </row>
    <row r="21" spans="1:5" hidden="1">
      <c r="A21" s="137" t="s">
        <v>140</v>
      </c>
      <c r="B21" s="222">
        <v>0</v>
      </c>
      <c r="C21" s="209">
        <v>0</v>
      </c>
      <c r="D21" s="209">
        <f t="shared" si="1"/>
        <v>0</v>
      </c>
      <c r="E21" s="223" t="s">
        <v>138</v>
      </c>
    </row>
    <row r="22" spans="1:5" hidden="1">
      <c r="A22" s="137" t="s">
        <v>141</v>
      </c>
      <c r="B22" s="222">
        <v>42.868383000000001</v>
      </c>
      <c r="C22" s="209">
        <v>26.564482000000002</v>
      </c>
      <c r="D22" s="209">
        <f t="shared" si="1"/>
        <v>16.303901</v>
      </c>
      <c r="E22" s="223">
        <f>+B22/C22-1</f>
        <v>0.61374812428113601</v>
      </c>
    </row>
    <row r="23" spans="1:5" hidden="1">
      <c r="A23" s="137" t="s">
        <v>142</v>
      </c>
      <c r="B23" s="222">
        <v>0</v>
      </c>
      <c r="C23" s="209">
        <v>0</v>
      </c>
      <c r="D23" s="209">
        <f t="shared" si="1"/>
        <v>0</v>
      </c>
      <c r="E23" s="223" t="s">
        <v>138</v>
      </c>
    </row>
    <row r="24" spans="1:5" ht="13.5" hidden="1" customHeight="1" thickBot="1">
      <c r="A24" s="224" t="s">
        <v>143</v>
      </c>
      <c r="B24" s="225">
        <v>20555.611000000001</v>
      </c>
      <c r="C24" s="226">
        <v>19915.371204666553</v>
      </c>
      <c r="D24" s="226">
        <f t="shared" si="1"/>
        <v>640.23979533344755</v>
      </c>
      <c r="E24" s="227">
        <f>+B24/C24-1</f>
        <v>3.2148022186170744E-2</v>
      </c>
    </row>
    <row r="25" spans="1:5" ht="15" hidden="1" customHeight="1" thickBot="1">
      <c r="A25" s="213" t="s">
        <v>144</v>
      </c>
      <c r="B25" s="238">
        <v>0.20249590941373621</v>
      </c>
      <c r="C25" s="216">
        <v>0.18372672361450285</v>
      </c>
      <c r="D25" s="217">
        <f t="shared" si="1"/>
        <v>1.8769185799233368E-2</v>
      </c>
      <c r="E25" s="217">
        <f>+B25/C25-1</f>
        <v>0.10215816964447177</v>
      </c>
    </row>
    <row r="26" spans="1:5" hidden="1"/>
    <row r="27" spans="1:5" hidden="1"/>
    <row r="28" spans="1:5" hidden="1"/>
  </sheetData>
  <mergeCells count="11">
    <mergeCell ref="A13:B13"/>
    <mergeCell ref="B2:B3"/>
    <mergeCell ref="D2:D3"/>
    <mergeCell ref="E2:E3"/>
    <mergeCell ref="A2:A3"/>
    <mergeCell ref="C2:C3"/>
    <mergeCell ref="D15:D16"/>
    <mergeCell ref="E15:E16"/>
    <mergeCell ref="A15:A16"/>
    <mergeCell ref="B15:B16"/>
    <mergeCell ref="C15:C1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2:Q14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2" customWidth="1"/>
    <col min="2" max="2" width="26.5703125" style="2" customWidth="1"/>
    <col min="3" max="5" width="11.5703125" style="2" customWidth="1"/>
    <col min="6" max="6" width="1" style="2" customWidth="1"/>
    <col min="7" max="9" width="10.28515625" style="2" customWidth="1"/>
    <col min="10" max="10" width="1.140625" style="2" customWidth="1"/>
    <col min="11" max="12" width="10.42578125" style="2" customWidth="1"/>
    <col min="13" max="16384" width="11.42578125" style="2"/>
  </cols>
  <sheetData>
    <row r="2" spans="1:17" s="61" customFormat="1" ht="11.25" customHeight="1" thickBot="1">
      <c r="C2" s="258" t="s">
        <v>114</v>
      </c>
      <c r="D2" s="258"/>
      <c r="E2" s="258"/>
      <c r="F2" s="258"/>
      <c r="G2" s="258"/>
      <c r="H2" s="258"/>
      <c r="I2" s="258"/>
      <c r="J2" s="64"/>
      <c r="K2" s="259" t="s">
        <v>115</v>
      </c>
      <c r="L2" s="259"/>
      <c r="M2" s="62"/>
      <c r="O2" s="65"/>
    </row>
    <row r="3" spans="1:17" s="61" customFormat="1" ht="12" thickBot="1">
      <c r="B3" s="63"/>
      <c r="C3" s="256" t="s">
        <v>116</v>
      </c>
      <c r="D3" s="256"/>
      <c r="E3" s="256"/>
      <c r="F3" s="103"/>
      <c r="G3" s="256" t="s">
        <v>117</v>
      </c>
      <c r="H3" s="256"/>
      <c r="I3" s="256"/>
      <c r="J3" s="64"/>
      <c r="K3" s="257" t="s">
        <v>118</v>
      </c>
      <c r="L3" s="257"/>
      <c r="O3" s="66"/>
      <c r="P3" s="66"/>
      <c r="Q3" s="66"/>
    </row>
    <row r="4" spans="1:17" s="61" customFormat="1" ht="12" thickBot="1">
      <c r="B4" s="228" t="s">
        <v>119</v>
      </c>
      <c r="C4" s="242" t="s">
        <v>154</v>
      </c>
      <c r="D4" s="242" t="s">
        <v>155</v>
      </c>
      <c r="E4" s="229" t="s">
        <v>88</v>
      </c>
      <c r="F4" s="36"/>
      <c r="G4" s="229" t="s">
        <v>156</v>
      </c>
      <c r="H4" s="229" t="s">
        <v>157</v>
      </c>
      <c r="I4" s="229" t="s">
        <v>88</v>
      </c>
      <c r="J4" s="230"/>
      <c r="K4" s="229" t="str">
        <f>+C4</f>
        <v>Mar-22</v>
      </c>
      <c r="L4" s="229" t="str">
        <f>+D4</f>
        <v>Mar-21</v>
      </c>
      <c r="O4" s="66"/>
      <c r="P4" s="66"/>
      <c r="Q4" s="66"/>
    </row>
    <row r="5" spans="1:17" s="61" customFormat="1" ht="11.25">
      <c r="B5" s="231"/>
      <c r="C5" s="231"/>
      <c r="D5" s="101"/>
      <c r="E5" s="101"/>
      <c r="F5" s="67"/>
      <c r="G5" s="231"/>
      <c r="H5" s="101"/>
      <c r="I5" s="101"/>
      <c r="J5" s="64"/>
      <c r="K5" s="231"/>
      <c r="L5" s="101"/>
      <c r="O5" s="66"/>
      <c r="P5" s="66"/>
      <c r="Q5" s="66"/>
    </row>
    <row r="6" spans="1:17" s="61" customFormat="1" ht="11.25">
      <c r="A6" s="68"/>
      <c r="B6" s="232" t="s">
        <v>120</v>
      </c>
      <c r="C6" s="115">
        <v>8045</v>
      </c>
      <c r="D6" s="233">
        <v>6194</v>
      </c>
      <c r="E6" s="234">
        <v>0.29880000000000001</v>
      </c>
      <c r="F6" s="235"/>
      <c r="G6" s="115">
        <v>8045</v>
      </c>
      <c r="H6" s="233">
        <v>6194</v>
      </c>
      <c r="I6" s="234">
        <v>0.29880000000000001</v>
      </c>
      <c r="J6" s="64"/>
      <c r="K6" s="236">
        <v>0.42699999999999999</v>
      </c>
      <c r="L6" s="237">
        <v>0.33600000000000002</v>
      </c>
      <c r="O6" s="66"/>
      <c r="P6" s="66"/>
      <c r="Q6" s="66"/>
    </row>
    <row r="10" spans="1:17" s="61" customFormat="1" ht="11.25" customHeight="1" thickBot="1">
      <c r="C10" s="258" t="s">
        <v>114</v>
      </c>
      <c r="D10" s="258"/>
      <c r="E10" s="258"/>
      <c r="F10" s="258"/>
      <c r="G10" s="258"/>
      <c r="H10" s="258"/>
      <c r="I10" s="258"/>
      <c r="J10" s="64"/>
      <c r="K10" s="259" t="s">
        <v>115</v>
      </c>
      <c r="L10" s="259"/>
      <c r="M10" s="62"/>
      <c r="O10" s="65"/>
    </row>
    <row r="11" spans="1:17" s="61" customFormat="1" ht="12" thickBot="1">
      <c r="B11" s="63"/>
      <c r="C11" s="256" t="s">
        <v>116</v>
      </c>
      <c r="D11" s="256"/>
      <c r="E11" s="256"/>
      <c r="F11" s="103"/>
      <c r="G11" s="256" t="s">
        <v>117</v>
      </c>
      <c r="H11" s="256"/>
      <c r="I11" s="256"/>
      <c r="J11" s="64"/>
      <c r="K11" s="257" t="s">
        <v>118</v>
      </c>
      <c r="L11" s="257"/>
      <c r="O11" s="66"/>
      <c r="P11" s="66"/>
      <c r="Q11" s="66"/>
    </row>
    <row r="12" spans="1:17" s="61" customFormat="1" ht="12" thickBot="1">
      <c r="B12" s="228" t="s">
        <v>119</v>
      </c>
      <c r="C12" s="229" t="s">
        <v>151</v>
      </c>
      <c r="D12" s="229" t="s">
        <v>146</v>
      </c>
      <c r="E12" s="229" t="s">
        <v>88</v>
      </c>
      <c r="F12" s="36"/>
      <c r="G12" s="229" t="s">
        <v>152</v>
      </c>
      <c r="H12" s="229" t="s">
        <v>153</v>
      </c>
      <c r="I12" s="229" t="s">
        <v>88</v>
      </c>
      <c r="J12" s="230"/>
      <c r="K12" s="229" t="s">
        <v>151</v>
      </c>
      <c r="L12" s="229" t="s">
        <v>146</v>
      </c>
      <c r="O12" s="66"/>
      <c r="P12" s="66"/>
      <c r="Q12" s="66"/>
    </row>
    <row r="13" spans="1:17" s="61" customFormat="1" ht="11.25">
      <c r="B13" s="231"/>
      <c r="C13" s="231"/>
      <c r="D13" s="101"/>
      <c r="E13" s="101"/>
      <c r="F13" s="67"/>
      <c r="G13" s="231"/>
      <c r="H13" s="101"/>
      <c r="I13" s="101"/>
      <c r="J13" s="64"/>
      <c r="K13" s="231"/>
      <c r="L13" s="101"/>
      <c r="O13" s="66"/>
      <c r="P13" s="66"/>
      <c r="Q13" s="66"/>
    </row>
    <row r="14" spans="1:17" s="61" customFormat="1" ht="11.25">
      <c r="A14" s="68"/>
      <c r="B14" s="232" t="s">
        <v>120</v>
      </c>
      <c r="C14" s="115">
        <v>27477.464379000001</v>
      </c>
      <c r="D14" s="233">
        <v>21810.474967595837</v>
      </c>
      <c r="E14" s="234">
        <v>0.25979999999999998</v>
      </c>
      <c r="F14" s="235"/>
      <c r="G14" s="115">
        <v>7258.7643790000002</v>
      </c>
      <c r="H14" s="233">
        <v>5700.4749675958374</v>
      </c>
      <c r="I14" s="234">
        <v>0.27339999999999998</v>
      </c>
      <c r="J14" s="64"/>
      <c r="K14" s="236">
        <v>0.36694319559836075</v>
      </c>
      <c r="L14" s="237">
        <v>0.30399999999999999</v>
      </c>
      <c r="O14" s="66"/>
      <c r="P14" s="66"/>
      <c r="Q14" s="66"/>
    </row>
  </sheetData>
  <mergeCells count="10">
    <mergeCell ref="C11:E11"/>
    <mergeCell ref="G11:I11"/>
    <mergeCell ref="K11:L11"/>
    <mergeCell ref="C2:I2"/>
    <mergeCell ref="K2:L2"/>
    <mergeCell ref="C3:E3"/>
    <mergeCell ref="G3:I3"/>
    <mergeCell ref="K3:L3"/>
    <mergeCell ref="C10:I10"/>
    <mergeCell ref="K10:L10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L40"/>
  <sheetViews>
    <sheetView showGridLines="0" zoomScaleNormal="100" workbookViewId="0">
      <selection activeCell="B3" sqref="B3"/>
    </sheetView>
  </sheetViews>
  <sheetFormatPr baseColWidth="10" defaultColWidth="7.28515625" defaultRowHeight="11.25"/>
  <cols>
    <col min="1" max="1" width="4.85546875" style="27" customWidth="1"/>
    <col min="2" max="2" width="57.42578125" style="27" customWidth="1"/>
    <col min="3" max="5" width="11.5703125" style="33" customWidth="1"/>
    <col min="6" max="6" width="10.7109375" style="27" customWidth="1"/>
    <col min="7" max="7" width="1.7109375" style="71" customWidth="1"/>
    <col min="8" max="10" width="9.85546875" style="27" hidden="1" customWidth="1"/>
    <col min="11" max="11" width="8.7109375" style="27" hidden="1" customWidth="1"/>
    <col min="12" max="12" width="0" style="27" hidden="1" customWidth="1"/>
    <col min="13" max="157" width="7.28515625" style="27"/>
    <col min="158" max="158" width="7.85546875" style="27" customWidth="1"/>
    <col min="159" max="159" width="67.5703125" style="27" bestFit="1" customWidth="1"/>
    <col min="160" max="160" width="15.85546875" style="27" customWidth="1"/>
    <col min="161" max="163" width="0" style="27" hidden="1" customWidth="1"/>
    <col min="164" max="164" width="1.28515625" style="27" customWidth="1"/>
    <col min="165" max="165" width="1.140625" style="27" customWidth="1"/>
    <col min="166" max="166" width="3.42578125" style="27" customWidth="1"/>
    <col min="167" max="167" width="15" style="27" customWidth="1"/>
    <col min="168" max="168" width="14" style="27" customWidth="1"/>
    <col min="169" max="16384" width="7.28515625" style="27"/>
  </cols>
  <sheetData>
    <row r="1" spans="2:11">
      <c r="B1" s="69"/>
      <c r="C1" s="70"/>
      <c r="D1" s="70"/>
      <c r="E1" s="70"/>
    </row>
    <row r="2" spans="2:11" ht="15" customHeight="1" thickBot="1">
      <c r="C2" s="260" t="s">
        <v>135</v>
      </c>
      <c r="D2" s="260"/>
      <c r="E2" s="260"/>
      <c r="F2" s="260"/>
      <c r="H2" s="260" t="s">
        <v>121</v>
      </c>
      <c r="I2" s="260"/>
      <c r="J2" s="260"/>
      <c r="K2" s="260"/>
    </row>
    <row r="3" spans="2:11" ht="23.25" thickBot="1">
      <c r="B3" s="106" t="s">
        <v>122</v>
      </c>
      <c r="C3" s="107" t="str">
        <f>+Market!C4</f>
        <v>Mar-22</v>
      </c>
      <c r="D3" s="107" t="str">
        <f>+Market!D4</f>
        <v>Mar-21</v>
      </c>
      <c r="E3" s="107" t="s">
        <v>87</v>
      </c>
      <c r="F3" s="108" t="s">
        <v>88</v>
      </c>
      <c r="G3" s="72"/>
      <c r="H3" s="107" t="str">
        <f>+Market!G4</f>
        <v>Q1 2022</v>
      </c>
      <c r="I3" s="107" t="str">
        <f>+Market!H4</f>
        <v>Q1 2021</v>
      </c>
      <c r="J3" s="107" t="s">
        <v>87</v>
      </c>
      <c r="K3" s="108" t="s">
        <v>88</v>
      </c>
    </row>
    <row r="4" spans="2:11" s="29" customFormat="1" ht="10.5" customHeight="1">
      <c r="B4" s="73"/>
      <c r="C4" s="74"/>
      <c r="D4" s="75"/>
      <c r="E4" s="75"/>
      <c r="F4" s="76"/>
      <c r="G4" s="77"/>
      <c r="H4" s="74"/>
      <c r="I4" s="75"/>
      <c r="J4" s="75"/>
      <c r="K4" s="109"/>
    </row>
    <row r="5" spans="2:11" s="29" customFormat="1" ht="15" customHeight="1">
      <c r="B5" s="110" t="s">
        <v>1</v>
      </c>
      <c r="C5" s="111">
        <v>661729</v>
      </c>
      <c r="D5" s="112">
        <v>386304</v>
      </c>
      <c r="E5" s="112">
        <v>275425</v>
      </c>
      <c r="F5" s="113">
        <v>0.71299999999999997</v>
      </c>
      <c r="G5" s="78"/>
      <c r="H5" s="111">
        <v>661729</v>
      </c>
      <c r="I5" s="112">
        <v>386304</v>
      </c>
      <c r="J5" s="112">
        <v>275425</v>
      </c>
      <c r="K5" s="113">
        <v>0.71299999999999997</v>
      </c>
    </row>
    <row r="6" spans="2:11" s="29" customFormat="1" ht="15" customHeight="1">
      <c r="B6" s="114" t="s">
        <v>2</v>
      </c>
      <c r="C6" s="115">
        <v>630719</v>
      </c>
      <c r="D6" s="116">
        <v>382612</v>
      </c>
      <c r="E6" s="116">
        <v>248107</v>
      </c>
      <c r="F6" s="117">
        <v>0.64849999999999997</v>
      </c>
      <c r="G6" s="78"/>
      <c r="H6" s="115">
        <v>630719</v>
      </c>
      <c r="I6" s="116">
        <v>382612</v>
      </c>
      <c r="J6" s="116">
        <v>248107</v>
      </c>
      <c r="K6" s="117">
        <v>0.64849999999999997</v>
      </c>
    </row>
    <row r="7" spans="2:11" s="29" customFormat="1" ht="15" customHeight="1">
      <c r="B7" s="118" t="s">
        <v>3</v>
      </c>
      <c r="C7" s="115">
        <v>31010</v>
      </c>
      <c r="D7" s="116">
        <v>3692</v>
      </c>
      <c r="E7" s="116">
        <v>27318</v>
      </c>
      <c r="F7" s="117" t="s">
        <v>159</v>
      </c>
      <c r="G7" s="78"/>
      <c r="H7" s="115">
        <v>31010</v>
      </c>
      <c r="I7" s="116">
        <v>3692</v>
      </c>
      <c r="J7" s="116">
        <v>27318</v>
      </c>
      <c r="K7" s="117" t="s">
        <v>159</v>
      </c>
    </row>
    <row r="8" spans="2:11" s="29" customFormat="1" ht="15" customHeight="1">
      <c r="B8" s="84" t="s">
        <v>4</v>
      </c>
      <c r="C8" s="111">
        <v>-561060</v>
      </c>
      <c r="D8" s="112">
        <v>-279914</v>
      </c>
      <c r="E8" s="112">
        <v>-281146</v>
      </c>
      <c r="F8" s="113">
        <v>1.0044</v>
      </c>
      <c r="G8" s="78"/>
      <c r="H8" s="111">
        <v>-561060</v>
      </c>
      <c r="I8" s="112">
        <v>-279914</v>
      </c>
      <c r="J8" s="112">
        <v>-281146</v>
      </c>
      <c r="K8" s="113">
        <v>1.0044</v>
      </c>
    </row>
    <row r="9" spans="2:11" s="29" customFormat="1" ht="15" customHeight="1">
      <c r="B9" s="118" t="s">
        <v>5</v>
      </c>
      <c r="C9" s="115">
        <v>-311242</v>
      </c>
      <c r="D9" s="116">
        <v>-162829</v>
      </c>
      <c r="E9" s="116">
        <v>-148413</v>
      </c>
      <c r="F9" s="117">
        <v>0.91149999999999998</v>
      </c>
      <c r="G9" s="78"/>
      <c r="H9" s="115">
        <v>-311242</v>
      </c>
      <c r="I9" s="116">
        <v>-162829</v>
      </c>
      <c r="J9" s="116">
        <v>-148413</v>
      </c>
      <c r="K9" s="117">
        <v>0.91149999999999998</v>
      </c>
    </row>
    <row r="10" spans="2:11" s="29" customFormat="1" ht="15" customHeight="1">
      <c r="B10" s="114" t="s">
        <v>6</v>
      </c>
      <c r="C10" s="115">
        <v>-119724</v>
      </c>
      <c r="D10" s="116">
        <v>-62201</v>
      </c>
      <c r="E10" s="116">
        <v>-57523</v>
      </c>
      <c r="F10" s="117">
        <v>0.92479999999999996</v>
      </c>
      <c r="G10" s="78"/>
      <c r="H10" s="115">
        <v>-119724</v>
      </c>
      <c r="I10" s="116">
        <v>-62201</v>
      </c>
      <c r="J10" s="116">
        <v>-57523</v>
      </c>
      <c r="K10" s="117">
        <v>0.92479999999999996</v>
      </c>
    </row>
    <row r="11" spans="2:11" s="29" customFormat="1" ht="15" customHeight="1">
      <c r="B11" s="118" t="s">
        <v>7</v>
      </c>
      <c r="C11" s="115">
        <v>-77834</v>
      </c>
      <c r="D11" s="116">
        <v>-35379</v>
      </c>
      <c r="E11" s="116">
        <v>-42455</v>
      </c>
      <c r="F11" s="117">
        <v>1.2</v>
      </c>
      <c r="G11" s="78"/>
      <c r="H11" s="115">
        <v>-77834</v>
      </c>
      <c r="I11" s="116">
        <v>-35379</v>
      </c>
      <c r="J11" s="116">
        <v>-42455</v>
      </c>
      <c r="K11" s="117">
        <v>1.2</v>
      </c>
    </row>
    <row r="12" spans="2:11" s="29" customFormat="1" ht="15" customHeight="1">
      <c r="B12" s="114" t="s">
        <v>123</v>
      </c>
      <c r="C12" s="115">
        <v>-52260</v>
      </c>
      <c r="D12" s="116">
        <v>-19505</v>
      </c>
      <c r="E12" s="116">
        <v>-32755</v>
      </c>
      <c r="F12" s="117">
        <v>1.6793</v>
      </c>
      <c r="G12" s="78"/>
      <c r="H12" s="115">
        <v>-52260</v>
      </c>
      <c r="I12" s="116">
        <v>-19505</v>
      </c>
      <c r="J12" s="116">
        <v>-32755</v>
      </c>
      <c r="K12" s="117">
        <v>1.6793</v>
      </c>
    </row>
    <row r="13" spans="2:11" s="29" customFormat="1" ht="15" customHeight="1">
      <c r="B13" s="110" t="s">
        <v>8</v>
      </c>
      <c r="C13" s="111">
        <v>100669</v>
      </c>
      <c r="D13" s="112">
        <v>106390</v>
      </c>
      <c r="E13" s="112">
        <v>-5721</v>
      </c>
      <c r="F13" s="113">
        <v>-5.3800000000000001E-2</v>
      </c>
      <c r="G13" s="78"/>
      <c r="H13" s="111">
        <v>100669</v>
      </c>
      <c r="I13" s="112">
        <v>106390</v>
      </c>
      <c r="J13" s="112">
        <v>-5721</v>
      </c>
      <c r="K13" s="113">
        <v>-5.3800000000000001E-2</v>
      </c>
    </row>
    <row r="14" spans="2:11" s="29" customFormat="1" ht="15" customHeight="1">
      <c r="B14" s="114" t="s">
        <v>9</v>
      </c>
      <c r="C14" s="115">
        <v>881</v>
      </c>
      <c r="D14" s="116">
        <v>1012</v>
      </c>
      <c r="E14" s="116">
        <v>-131</v>
      </c>
      <c r="F14" s="117">
        <v>-0.12939999999999999</v>
      </c>
      <c r="G14" s="78"/>
      <c r="H14" s="115">
        <v>881</v>
      </c>
      <c r="I14" s="116">
        <v>1012</v>
      </c>
      <c r="J14" s="116">
        <v>-131</v>
      </c>
      <c r="K14" s="117">
        <v>-0.12939999999999999</v>
      </c>
    </row>
    <row r="15" spans="2:11" s="29" customFormat="1" ht="15" customHeight="1">
      <c r="B15" s="118" t="s">
        <v>10</v>
      </c>
      <c r="C15" s="115">
        <v>-10450</v>
      </c>
      <c r="D15" s="116">
        <v>-12562</v>
      </c>
      <c r="E15" s="116">
        <v>2112</v>
      </c>
      <c r="F15" s="117">
        <v>-0.1681</v>
      </c>
      <c r="G15" s="78"/>
      <c r="H15" s="115">
        <v>-10450</v>
      </c>
      <c r="I15" s="116">
        <v>-12562</v>
      </c>
      <c r="J15" s="116">
        <v>2112</v>
      </c>
      <c r="K15" s="117">
        <v>-0.1681</v>
      </c>
    </row>
    <row r="16" spans="2:11" s="29" customFormat="1" ht="15" customHeight="1">
      <c r="B16" s="114" t="s">
        <v>11</v>
      </c>
      <c r="C16" s="115">
        <v>-19521</v>
      </c>
      <c r="D16" s="116">
        <v>-18706</v>
      </c>
      <c r="E16" s="116">
        <v>-815</v>
      </c>
      <c r="F16" s="117">
        <v>4.36E-2</v>
      </c>
      <c r="G16" s="78"/>
      <c r="H16" s="115">
        <v>-19521</v>
      </c>
      <c r="I16" s="116">
        <v>-18706</v>
      </c>
      <c r="J16" s="116">
        <v>-815</v>
      </c>
      <c r="K16" s="117">
        <v>4.36E-2</v>
      </c>
    </row>
    <row r="17" spans="2:12" s="29" customFormat="1" ht="15" customHeight="1">
      <c r="B17" s="110" t="s">
        <v>124</v>
      </c>
      <c r="C17" s="111">
        <v>71579</v>
      </c>
      <c r="D17" s="112">
        <v>76134</v>
      </c>
      <c r="E17" s="112">
        <v>-4555</v>
      </c>
      <c r="F17" s="113">
        <v>-5.9799999999999999E-2</v>
      </c>
      <c r="G17" s="79"/>
      <c r="H17" s="111">
        <v>71579</v>
      </c>
      <c r="I17" s="112">
        <v>76134</v>
      </c>
      <c r="J17" s="112">
        <v>-4555</v>
      </c>
      <c r="K17" s="113">
        <v>-5.9799999999999999E-2</v>
      </c>
    </row>
    <row r="18" spans="2:12" s="29" customFormat="1" ht="15" customHeight="1">
      <c r="B18" s="114" t="s">
        <v>125</v>
      </c>
      <c r="C18" s="115">
        <v>-17687</v>
      </c>
      <c r="D18" s="116">
        <v>-18052</v>
      </c>
      <c r="E18" s="116">
        <v>365</v>
      </c>
      <c r="F18" s="117">
        <v>-2.0199999999999999E-2</v>
      </c>
      <c r="G18" s="78"/>
      <c r="H18" s="115">
        <v>-17687</v>
      </c>
      <c r="I18" s="116">
        <v>-18052</v>
      </c>
      <c r="J18" s="116">
        <v>365</v>
      </c>
      <c r="K18" s="117">
        <v>-2.0199999999999999E-2</v>
      </c>
    </row>
    <row r="19" spans="2:12" s="29" customFormat="1" ht="15" hidden="1" customHeight="1">
      <c r="B19" s="118" t="s">
        <v>127</v>
      </c>
      <c r="C19" s="115">
        <v>0</v>
      </c>
      <c r="D19" s="116">
        <v>0</v>
      </c>
      <c r="E19" s="116">
        <v>0</v>
      </c>
      <c r="F19" s="117">
        <v>0</v>
      </c>
      <c r="G19" s="78"/>
      <c r="H19" s="115">
        <v>0</v>
      </c>
      <c r="I19" s="116">
        <v>0</v>
      </c>
      <c r="J19" s="116">
        <v>0</v>
      </c>
      <c r="K19" s="117">
        <v>0</v>
      </c>
    </row>
    <row r="20" spans="2:12" s="29" customFormat="1" ht="15" customHeight="1">
      <c r="B20" s="118" t="s">
        <v>128</v>
      </c>
      <c r="C20" s="115">
        <v>-53</v>
      </c>
      <c r="D20" s="116">
        <v>36</v>
      </c>
      <c r="E20" s="116">
        <v>-89</v>
      </c>
      <c r="F20" s="117" t="s">
        <v>159</v>
      </c>
      <c r="G20" s="78"/>
      <c r="H20" s="115">
        <v>-53</v>
      </c>
      <c r="I20" s="116">
        <v>36</v>
      </c>
      <c r="J20" s="116">
        <v>-89</v>
      </c>
      <c r="K20" s="117" t="s">
        <v>159</v>
      </c>
    </row>
    <row r="21" spans="2:12" s="29" customFormat="1" ht="15" customHeight="1">
      <c r="B21" s="110" t="s">
        <v>126</v>
      </c>
      <c r="C21" s="111">
        <v>53839</v>
      </c>
      <c r="D21" s="112">
        <v>58118</v>
      </c>
      <c r="E21" s="112">
        <v>-4279</v>
      </c>
      <c r="F21" s="113">
        <v>-7.3599999999999999E-2</v>
      </c>
      <c r="G21" s="78"/>
      <c r="H21" s="111">
        <v>53839</v>
      </c>
      <c r="I21" s="112">
        <v>58118</v>
      </c>
      <c r="J21" s="112">
        <v>-4279</v>
      </c>
      <c r="K21" s="113">
        <v>-7.3599999999999999E-2</v>
      </c>
    </row>
    <row r="22" spans="2:12" s="29" customFormat="1" ht="15" customHeight="1">
      <c r="B22" s="84" t="s">
        <v>39</v>
      </c>
      <c r="C22" s="111">
        <v>-7398</v>
      </c>
      <c r="D22" s="112">
        <v>-31319</v>
      </c>
      <c r="E22" s="112">
        <v>23921</v>
      </c>
      <c r="F22" s="113">
        <v>-0.76380000000000003</v>
      </c>
      <c r="G22" s="78"/>
      <c r="H22" s="111">
        <v>-7398</v>
      </c>
      <c r="I22" s="112">
        <v>-31319</v>
      </c>
      <c r="J22" s="112">
        <v>23921</v>
      </c>
      <c r="K22" s="113">
        <v>-0.76380000000000003</v>
      </c>
    </row>
    <row r="23" spans="2:12" s="29" customFormat="1" ht="15" customHeight="1">
      <c r="B23" s="118" t="s">
        <v>12</v>
      </c>
      <c r="C23" s="115">
        <v>1544</v>
      </c>
      <c r="D23" s="116">
        <v>550</v>
      </c>
      <c r="E23" s="116">
        <v>994</v>
      </c>
      <c r="F23" s="117">
        <v>1.8072999999999999</v>
      </c>
      <c r="G23" s="78"/>
      <c r="H23" s="115">
        <v>1544</v>
      </c>
      <c r="I23" s="116">
        <v>550</v>
      </c>
      <c r="J23" s="116">
        <v>994</v>
      </c>
      <c r="K23" s="117">
        <v>1.8072999999999999</v>
      </c>
    </row>
    <row r="24" spans="2:12" s="29" customFormat="1" ht="15" customHeight="1">
      <c r="B24" s="114" t="s">
        <v>13</v>
      </c>
      <c r="C24" s="115">
        <v>-8391</v>
      </c>
      <c r="D24" s="116">
        <v>-30805</v>
      </c>
      <c r="E24" s="116">
        <v>22414</v>
      </c>
      <c r="F24" s="117">
        <v>-0.72760000000000002</v>
      </c>
      <c r="G24" s="78"/>
      <c r="H24" s="115">
        <v>-8391</v>
      </c>
      <c r="I24" s="116">
        <v>-30805</v>
      </c>
      <c r="J24" s="116">
        <v>22414</v>
      </c>
      <c r="K24" s="117">
        <v>-0.72760000000000002</v>
      </c>
    </row>
    <row r="25" spans="2:12" s="29" customFormat="1" ht="15" customHeight="1">
      <c r="B25" s="118" t="s">
        <v>14</v>
      </c>
      <c r="C25" s="115">
        <v>-826</v>
      </c>
      <c r="D25" s="116">
        <v>-961</v>
      </c>
      <c r="E25" s="116">
        <v>135</v>
      </c>
      <c r="F25" s="117">
        <v>-0.14050000000000001</v>
      </c>
      <c r="G25" s="78"/>
      <c r="H25" s="115">
        <v>-826</v>
      </c>
      <c r="I25" s="116">
        <v>-961</v>
      </c>
      <c r="J25" s="116">
        <v>135</v>
      </c>
      <c r="K25" s="117">
        <v>-0.14050000000000001</v>
      </c>
    </row>
    <row r="26" spans="2:12" s="29" customFormat="1" ht="15" customHeight="1">
      <c r="B26" s="114" t="s">
        <v>15</v>
      </c>
      <c r="C26" s="115">
        <v>275</v>
      </c>
      <c r="D26" s="116">
        <v>-103</v>
      </c>
      <c r="E26" s="116">
        <v>378</v>
      </c>
      <c r="F26" s="117" t="s">
        <v>159</v>
      </c>
      <c r="G26" s="78"/>
      <c r="H26" s="115">
        <v>275</v>
      </c>
      <c r="I26" s="116">
        <v>-103</v>
      </c>
      <c r="J26" s="116">
        <v>378</v>
      </c>
      <c r="K26" s="117" t="s">
        <v>159</v>
      </c>
    </row>
    <row r="27" spans="2:12" s="29" customFormat="1" ht="15" customHeight="1">
      <c r="B27" s="110" t="s">
        <v>16</v>
      </c>
      <c r="C27" s="111">
        <v>922</v>
      </c>
      <c r="D27" s="112">
        <v>425</v>
      </c>
      <c r="E27" s="112">
        <v>497</v>
      </c>
      <c r="F27" s="113">
        <v>1.1694</v>
      </c>
      <c r="G27" s="78"/>
      <c r="H27" s="111">
        <v>922</v>
      </c>
      <c r="I27" s="112">
        <v>425</v>
      </c>
      <c r="J27" s="112">
        <v>497</v>
      </c>
      <c r="K27" s="113">
        <v>1.1694</v>
      </c>
      <c r="L27" s="77"/>
    </row>
    <row r="28" spans="2:12" s="29" customFormat="1" ht="15" customHeight="1">
      <c r="B28" s="243" t="s">
        <v>17</v>
      </c>
      <c r="C28" s="115">
        <v>479</v>
      </c>
      <c r="D28" s="116">
        <v>425</v>
      </c>
      <c r="E28" s="116">
        <v>54</v>
      </c>
      <c r="F28" s="117">
        <v>0.12709999999999999</v>
      </c>
      <c r="G28" s="78"/>
      <c r="H28" s="115">
        <v>479</v>
      </c>
      <c r="I28" s="116">
        <v>425</v>
      </c>
      <c r="J28" s="116">
        <v>54</v>
      </c>
      <c r="K28" s="117">
        <v>0.12709999999999999</v>
      </c>
    </row>
    <row r="29" spans="2:12" s="29" customFormat="1" ht="15" hidden="1" customHeight="1">
      <c r="B29" s="243" t="s">
        <v>147</v>
      </c>
      <c r="C29" s="115">
        <v>0</v>
      </c>
      <c r="D29" s="116">
        <v>0</v>
      </c>
      <c r="E29" s="116">
        <v>0</v>
      </c>
      <c r="F29" s="117" t="s">
        <v>159</v>
      </c>
      <c r="G29" s="78"/>
      <c r="H29" s="115">
        <v>0</v>
      </c>
      <c r="I29" s="116">
        <v>0</v>
      </c>
      <c r="J29" s="116">
        <v>0</v>
      </c>
      <c r="K29" s="117" t="s">
        <v>159</v>
      </c>
    </row>
    <row r="30" spans="2:12" s="29" customFormat="1" ht="15" customHeight="1">
      <c r="B30" s="114" t="s">
        <v>148</v>
      </c>
      <c r="C30" s="115">
        <v>443</v>
      </c>
      <c r="D30" s="116">
        <v>0</v>
      </c>
      <c r="E30" s="116">
        <v>443</v>
      </c>
      <c r="F30" s="117">
        <v>1</v>
      </c>
      <c r="G30" s="78"/>
      <c r="H30" s="115">
        <v>443</v>
      </c>
      <c r="I30" s="116">
        <v>0</v>
      </c>
      <c r="J30" s="116">
        <v>443</v>
      </c>
      <c r="K30" s="117">
        <v>1</v>
      </c>
    </row>
    <row r="31" spans="2:12" s="29" customFormat="1" ht="15" customHeight="1">
      <c r="B31" s="110" t="s">
        <v>20</v>
      </c>
      <c r="C31" s="111">
        <v>47363</v>
      </c>
      <c r="D31" s="112">
        <v>27224</v>
      </c>
      <c r="E31" s="112">
        <v>20139</v>
      </c>
      <c r="F31" s="113">
        <v>0.73980000000000001</v>
      </c>
      <c r="G31" s="78"/>
      <c r="H31" s="111">
        <v>47363</v>
      </c>
      <c r="I31" s="112">
        <v>27224</v>
      </c>
      <c r="J31" s="112">
        <v>20139</v>
      </c>
      <c r="K31" s="113">
        <v>0.73980000000000001</v>
      </c>
    </row>
    <row r="32" spans="2:12" s="29" customFormat="1" ht="15" customHeight="1">
      <c r="B32" s="118" t="s">
        <v>21</v>
      </c>
      <c r="C32" s="115">
        <v>-118</v>
      </c>
      <c r="D32" s="116">
        <v>-1229</v>
      </c>
      <c r="E32" s="116">
        <v>1111</v>
      </c>
      <c r="F32" s="117">
        <v>-0.90400000000000003</v>
      </c>
      <c r="G32" s="78"/>
      <c r="H32" s="115">
        <v>-118</v>
      </c>
      <c r="I32" s="116">
        <v>-1229</v>
      </c>
      <c r="J32" s="116">
        <v>1111</v>
      </c>
      <c r="K32" s="117">
        <v>-0.90400000000000003</v>
      </c>
    </row>
    <row r="33" spans="2:11" s="29" customFormat="1" ht="10.5" customHeight="1" thickBot="1">
      <c r="B33" s="119"/>
      <c r="C33" s="120"/>
      <c r="D33" s="120"/>
      <c r="E33" s="120"/>
      <c r="F33" s="121"/>
      <c r="G33" s="78"/>
      <c r="H33" s="120"/>
      <c r="I33" s="120"/>
      <c r="J33" s="120"/>
      <c r="K33" s="121"/>
    </row>
    <row r="34" spans="2:11" s="29" customFormat="1" ht="15" customHeight="1" thickBot="1">
      <c r="B34" s="122" t="s">
        <v>22</v>
      </c>
      <c r="C34" s="123">
        <v>47245</v>
      </c>
      <c r="D34" s="123">
        <v>25995</v>
      </c>
      <c r="E34" s="123">
        <v>21250</v>
      </c>
      <c r="F34" s="124">
        <v>0.8175</v>
      </c>
      <c r="G34" s="81"/>
      <c r="H34" s="123">
        <v>47245</v>
      </c>
      <c r="I34" s="123">
        <v>25995</v>
      </c>
      <c r="J34" s="123">
        <v>21250</v>
      </c>
      <c r="K34" s="124">
        <v>0.8175</v>
      </c>
    </row>
    <row r="35" spans="2:11" s="29" customFormat="1" ht="15" customHeight="1">
      <c r="B35" s="125" t="s">
        <v>64</v>
      </c>
      <c r="C35" s="111">
        <v>45611</v>
      </c>
      <c r="D35" s="126">
        <v>24339</v>
      </c>
      <c r="E35" s="126">
        <v>21272</v>
      </c>
      <c r="F35" s="80">
        <v>0.874</v>
      </c>
      <c r="G35" s="82"/>
      <c r="H35" s="111">
        <v>45611</v>
      </c>
      <c r="I35" s="126">
        <v>24339</v>
      </c>
      <c r="J35" s="126">
        <v>21272</v>
      </c>
      <c r="K35" s="80">
        <v>0.874</v>
      </c>
    </row>
    <row r="36" spans="2:11" s="29" customFormat="1" ht="15" customHeight="1">
      <c r="B36" s="127" t="s">
        <v>23</v>
      </c>
      <c r="C36" s="115">
        <v>1634</v>
      </c>
      <c r="D36" s="116">
        <v>1656</v>
      </c>
      <c r="E36" s="116">
        <v>-22</v>
      </c>
      <c r="F36" s="117">
        <v>-1.3299999999999999E-2</v>
      </c>
      <c r="G36" s="78"/>
      <c r="H36" s="115">
        <v>1634</v>
      </c>
      <c r="I36" s="116">
        <v>1656</v>
      </c>
      <c r="J36" s="116">
        <v>-22</v>
      </c>
      <c r="K36" s="117">
        <v>-1.3299999999999999E-2</v>
      </c>
    </row>
    <row r="37" spans="2:11" s="29" customFormat="1" ht="10.5" customHeight="1">
      <c r="B37" s="128"/>
      <c r="C37" s="129"/>
      <c r="D37" s="130"/>
      <c r="E37" s="130"/>
      <c r="F37" s="15"/>
      <c r="G37" s="77"/>
      <c r="H37" s="129"/>
      <c r="I37" s="130"/>
      <c r="J37" s="130"/>
      <c r="K37" s="15"/>
    </row>
    <row r="38" spans="2:11" s="83" customFormat="1" ht="15" customHeight="1">
      <c r="B38" s="110" t="s">
        <v>129</v>
      </c>
      <c r="C38" s="131">
        <v>5.5611271404854543</v>
      </c>
      <c r="D38" s="132">
        <v>2.9675357583099573</v>
      </c>
      <c r="E38" s="132">
        <v>2.593591382175497</v>
      </c>
      <c r="F38" s="113">
        <v>0.874</v>
      </c>
      <c r="G38" s="77"/>
      <c r="H38" s="131">
        <v>5.5611271404854543</v>
      </c>
      <c r="I38" s="132">
        <v>2.9675357583099573</v>
      </c>
      <c r="J38" s="132">
        <v>2.593591382175497</v>
      </c>
      <c r="K38" s="113">
        <v>0.874</v>
      </c>
    </row>
    <row r="39" spans="2:11" s="29" customFormat="1" ht="7.5" customHeight="1">
      <c r="B39" s="84"/>
      <c r="C39" s="85"/>
      <c r="D39" s="85"/>
      <c r="E39" s="85"/>
      <c r="F39" s="80"/>
      <c r="G39" s="77"/>
      <c r="H39" s="86"/>
      <c r="I39" s="86"/>
      <c r="J39" s="86"/>
      <c r="K39" s="87"/>
    </row>
    <row r="40" spans="2:11" ht="12.75">
      <c r="B40" s="261" t="s">
        <v>160</v>
      </c>
      <c r="C40" s="261"/>
      <c r="D40" s="261"/>
      <c r="E40" s="261"/>
      <c r="F40" s="261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J22"/>
  <sheetViews>
    <sheetView showGridLines="0" zoomScaleNormal="100" workbookViewId="0">
      <selection activeCell="B4" sqref="B4"/>
    </sheetView>
  </sheetViews>
  <sheetFormatPr baseColWidth="10" defaultColWidth="9.140625" defaultRowHeight="11.25"/>
  <cols>
    <col min="1" max="1" width="4.42578125" style="3" customWidth="1"/>
    <col min="2" max="2" width="33.7109375" style="3" customWidth="1"/>
    <col min="3" max="8" width="13" style="3" customWidth="1"/>
    <col min="9" max="9" width="2" style="3" customWidth="1"/>
    <col min="10" max="16384" width="9.140625" style="3"/>
  </cols>
  <sheetData>
    <row r="1" spans="1:10">
      <c r="A1" s="92"/>
      <c r="G1" s="89"/>
    </row>
    <row r="2" spans="1:10" ht="24" customHeight="1" thickBot="1">
      <c r="A2" s="92"/>
      <c r="C2" s="264" t="s">
        <v>133</v>
      </c>
      <c r="D2" s="265"/>
      <c r="E2" s="265"/>
      <c r="F2" s="265"/>
      <c r="G2" s="265"/>
      <c r="H2" s="265"/>
    </row>
    <row r="3" spans="1:10" ht="15.75" customHeight="1" thickBot="1">
      <c r="C3" s="262" t="str">
        <f>+'Income Statement'!C3</f>
        <v>Mar-22</v>
      </c>
      <c r="D3" s="263"/>
      <c r="E3" s="263"/>
      <c r="F3" s="262" t="str">
        <f>+'Income Statement'!D3</f>
        <v>Mar-21</v>
      </c>
      <c r="G3" s="263"/>
      <c r="H3" s="263"/>
    </row>
    <row r="4" spans="1:10" ht="23.25" thickBot="1">
      <c r="B4" s="106"/>
      <c r="C4" s="142" t="s">
        <v>24</v>
      </c>
      <c r="D4" s="142" t="s">
        <v>42</v>
      </c>
      <c r="E4" s="142" t="s">
        <v>25</v>
      </c>
      <c r="F4" s="142" t="s">
        <v>24</v>
      </c>
      <c r="G4" s="142" t="s">
        <v>42</v>
      </c>
      <c r="H4" s="142" t="s">
        <v>25</v>
      </c>
    </row>
    <row r="5" spans="1:10" ht="8.25" customHeight="1">
      <c r="B5" s="100"/>
      <c r="C5" s="103"/>
      <c r="D5" s="100"/>
      <c r="E5" s="100"/>
      <c r="F5" s="103"/>
      <c r="G5" s="100"/>
      <c r="H5" s="100"/>
    </row>
    <row r="6" spans="1:10" ht="15" customHeight="1">
      <c r="B6" s="137" t="s">
        <v>67</v>
      </c>
      <c r="C6" s="115">
        <v>649501</v>
      </c>
      <c r="D6" s="115">
        <v>-624929</v>
      </c>
      <c r="E6" s="115">
        <v>24572</v>
      </c>
      <c r="F6" s="143">
        <v>378869</v>
      </c>
      <c r="G6" s="143">
        <v>-351297</v>
      </c>
      <c r="H6" s="143">
        <v>27572</v>
      </c>
    </row>
    <row r="7" spans="1:10" ht="15" customHeight="1">
      <c r="B7" s="137" t="s">
        <v>59</v>
      </c>
      <c r="C7" s="115">
        <v>35762</v>
      </c>
      <c r="D7" s="115">
        <v>-6495</v>
      </c>
      <c r="E7" s="115">
        <v>29267</v>
      </c>
      <c r="F7" s="143">
        <v>46070</v>
      </c>
      <c r="G7" s="143">
        <v>-15524</v>
      </c>
      <c r="H7" s="143">
        <v>30546</v>
      </c>
    </row>
    <row r="8" spans="1:10" ht="15" customHeight="1">
      <c r="B8" s="137" t="s">
        <v>60</v>
      </c>
      <c r="C8" s="115">
        <v>-23534</v>
      </c>
      <c r="D8" s="115">
        <v>23534</v>
      </c>
      <c r="E8" s="115">
        <v>0</v>
      </c>
      <c r="F8" s="143">
        <v>-38635</v>
      </c>
      <c r="G8" s="143">
        <v>38635</v>
      </c>
      <c r="H8" s="143">
        <v>0</v>
      </c>
    </row>
    <row r="9" spans="1:10" ht="10.5" customHeight="1">
      <c r="B9" s="11"/>
      <c r="C9" s="144"/>
      <c r="D9" s="144"/>
      <c r="E9" s="144"/>
      <c r="F9" s="144"/>
      <c r="G9" s="144"/>
      <c r="H9" s="144"/>
    </row>
    <row r="10" spans="1:10" ht="15" customHeight="1">
      <c r="B10" s="138" t="s">
        <v>66</v>
      </c>
      <c r="C10" s="111">
        <v>661729</v>
      </c>
      <c r="D10" s="111">
        <v>-607890</v>
      </c>
      <c r="E10" s="111">
        <v>53839</v>
      </c>
      <c r="F10" s="145">
        <v>386304</v>
      </c>
      <c r="G10" s="145">
        <v>-328186</v>
      </c>
      <c r="H10" s="145">
        <v>58118</v>
      </c>
      <c r="J10" s="90"/>
    </row>
    <row r="11" spans="1:10" ht="10.5" customHeight="1">
      <c r="B11" s="44"/>
      <c r="C11" s="4"/>
      <c r="D11" s="91"/>
      <c r="E11" s="4"/>
      <c r="F11" s="4"/>
      <c r="G11" s="4"/>
      <c r="H11" s="4"/>
    </row>
    <row r="12" spans="1:10" ht="24" hidden="1" customHeight="1" thickBot="1">
      <c r="C12" s="264" t="s">
        <v>130</v>
      </c>
      <c r="D12" s="265"/>
      <c r="E12" s="265"/>
      <c r="F12" s="265"/>
      <c r="G12" s="265"/>
      <c r="H12" s="265"/>
    </row>
    <row r="13" spans="1:10" ht="15" hidden="1" customHeight="1" thickBot="1">
      <c r="C13" s="262" t="str">
        <f>+'Income Statement'!H3</f>
        <v>Q1 2022</v>
      </c>
      <c r="D13" s="263"/>
      <c r="E13" s="263"/>
      <c r="F13" s="262" t="str">
        <f>+'Income Statement'!I3</f>
        <v>Q1 2021</v>
      </c>
      <c r="G13" s="263"/>
      <c r="H13" s="263"/>
    </row>
    <row r="14" spans="1:10" ht="23.25" hidden="1" thickBot="1">
      <c r="B14" s="106"/>
      <c r="C14" s="142" t="s">
        <v>24</v>
      </c>
      <c r="D14" s="142" t="s">
        <v>42</v>
      </c>
      <c r="E14" s="142" t="s">
        <v>25</v>
      </c>
      <c r="F14" s="142" t="s">
        <v>24</v>
      </c>
      <c r="G14" s="142" t="s">
        <v>42</v>
      </c>
      <c r="H14" s="142" t="s">
        <v>25</v>
      </c>
    </row>
    <row r="15" spans="1:10" ht="8.25" hidden="1" customHeight="1">
      <c r="B15" s="100"/>
      <c r="C15" s="103"/>
      <c r="D15" s="100"/>
      <c r="E15" s="100"/>
      <c r="F15" s="103"/>
      <c r="G15" s="100"/>
      <c r="H15" s="100"/>
    </row>
    <row r="16" spans="1:10" ht="15" hidden="1" customHeight="1">
      <c r="B16" s="137" t="s">
        <v>67</v>
      </c>
      <c r="C16" s="115">
        <v>649501</v>
      </c>
      <c r="D16" s="115">
        <v>-624929</v>
      </c>
      <c r="E16" s="115">
        <v>24572</v>
      </c>
      <c r="F16" s="143">
        <v>378869</v>
      </c>
      <c r="G16" s="143">
        <v>-351297</v>
      </c>
      <c r="H16" s="143">
        <v>27572</v>
      </c>
    </row>
    <row r="17" spans="2:8" ht="15" hidden="1" customHeight="1">
      <c r="B17" s="137" t="s">
        <v>59</v>
      </c>
      <c r="C17" s="115">
        <v>35762</v>
      </c>
      <c r="D17" s="115">
        <v>-6495</v>
      </c>
      <c r="E17" s="115">
        <v>29267</v>
      </c>
      <c r="F17" s="143">
        <v>46070</v>
      </c>
      <c r="G17" s="143">
        <v>-15524</v>
      </c>
      <c r="H17" s="143">
        <v>30546</v>
      </c>
    </row>
    <row r="18" spans="2:8" ht="15" hidden="1" customHeight="1">
      <c r="B18" s="137" t="s">
        <v>60</v>
      </c>
      <c r="C18" s="115">
        <v>-23534</v>
      </c>
      <c r="D18" s="115">
        <v>23534</v>
      </c>
      <c r="E18" s="115">
        <v>0</v>
      </c>
      <c r="F18" s="143">
        <v>-38635</v>
      </c>
      <c r="G18" s="143">
        <v>38635</v>
      </c>
      <c r="H18" s="143">
        <v>0</v>
      </c>
    </row>
    <row r="19" spans="2:8" ht="10.5" hidden="1" customHeight="1">
      <c r="B19" s="11"/>
      <c r="C19" s="144"/>
      <c r="D19" s="144"/>
      <c r="E19" s="144"/>
      <c r="F19" s="144"/>
      <c r="G19" s="144"/>
      <c r="H19" s="144"/>
    </row>
    <row r="20" spans="2:8" ht="15" hidden="1" customHeight="1">
      <c r="B20" s="138" t="s">
        <v>66</v>
      </c>
      <c r="C20" s="111">
        <v>661729</v>
      </c>
      <c r="D20" s="111">
        <v>-607890</v>
      </c>
      <c r="E20" s="111">
        <v>53839</v>
      </c>
      <c r="F20" s="145">
        <v>386304</v>
      </c>
      <c r="G20" s="145">
        <v>-328186</v>
      </c>
      <c r="H20" s="145">
        <v>58118</v>
      </c>
    </row>
    <row r="21" spans="2:8" hidden="1">
      <c r="B21" s="44"/>
      <c r="D21" s="90"/>
    </row>
    <row r="22" spans="2:8">
      <c r="D22" s="90"/>
    </row>
  </sheetData>
  <mergeCells count="6">
    <mergeCell ref="C13:E13"/>
    <mergeCell ref="F13:H13"/>
    <mergeCell ref="C2:H2"/>
    <mergeCell ref="C3:E3"/>
    <mergeCell ref="F3:H3"/>
    <mergeCell ref="C12:H1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K12"/>
  <sheetViews>
    <sheetView showGridLines="0" zoomScaleNormal="100" workbookViewId="0">
      <selection activeCell="B3" sqref="B3"/>
    </sheetView>
  </sheetViews>
  <sheetFormatPr baseColWidth="10" defaultColWidth="0" defaultRowHeight="11.25"/>
  <cols>
    <col min="1" max="1" width="4.85546875" style="29" customWidth="1"/>
    <col min="2" max="2" width="33.42578125" style="27" customWidth="1"/>
    <col min="3" max="5" width="9.85546875" style="33" customWidth="1"/>
    <col min="6" max="6" width="8.7109375" style="27" customWidth="1"/>
    <col min="7" max="7" width="1.7109375" style="71" customWidth="1"/>
    <col min="8" max="10" width="9.85546875" style="27" hidden="1" customWidth="1"/>
    <col min="11" max="11" width="8.7109375" style="27" hidden="1" customWidth="1"/>
    <col min="12" max="217" width="7.28515625" style="27" customWidth="1"/>
    <col min="218" max="218" width="7.85546875" style="27" customWidth="1"/>
    <col min="219" max="219" width="67.5703125" style="27" bestFit="1" customWidth="1"/>
    <col min="220" max="220" width="15.85546875" style="27" customWidth="1"/>
    <col min="221" max="16384" width="0" style="27" hidden="1"/>
  </cols>
  <sheetData>
    <row r="1" spans="1:11">
      <c r="A1" s="92"/>
      <c r="B1" s="69"/>
      <c r="C1" s="70"/>
      <c r="D1" s="70"/>
      <c r="E1" s="70"/>
    </row>
    <row r="2" spans="1:11">
      <c r="A2" s="92"/>
      <c r="B2" s="69"/>
      <c r="C2" s="70"/>
      <c r="D2" s="70"/>
      <c r="E2" s="70"/>
    </row>
    <row r="3" spans="1:11" ht="15" customHeight="1" thickBot="1">
      <c r="B3" s="3"/>
      <c r="C3" s="260" t="s">
        <v>135</v>
      </c>
      <c r="D3" s="260"/>
      <c r="E3" s="260"/>
      <c r="F3" s="260"/>
      <c r="G3" s="4"/>
      <c r="H3" s="260" t="s">
        <v>121</v>
      </c>
      <c r="I3" s="260" t="s">
        <v>131</v>
      </c>
      <c r="J3" s="260"/>
      <c r="K3" s="260" t="s">
        <v>132</v>
      </c>
    </row>
    <row r="4" spans="1:11" ht="15" customHeight="1" thickBot="1">
      <c r="B4" s="133" t="s">
        <v>134</v>
      </c>
      <c r="C4" s="107" t="str">
        <f>+Market!C4</f>
        <v>Mar-22</v>
      </c>
      <c r="D4" s="107" t="str">
        <f>+Market!D4</f>
        <v>Mar-21</v>
      </c>
      <c r="E4" s="107" t="s">
        <v>87</v>
      </c>
      <c r="F4" s="134" t="s">
        <v>88</v>
      </c>
      <c r="G4" s="4"/>
      <c r="H4" s="135" t="str">
        <f>+Market!G4</f>
        <v>Q1 2022</v>
      </c>
      <c r="I4" s="135" t="str">
        <f>+Market!H4</f>
        <v>Q1 2021</v>
      </c>
      <c r="J4" s="135" t="s">
        <v>87</v>
      </c>
      <c r="K4" s="136" t="s">
        <v>88</v>
      </c>
    </row>
    <row r="5" spans="1:11" s="29" customFormat="1" ht="10.5" customHeight="1">
      <c r="B5" s="5"/>
      <c r="C5" s="102"/>
      <c r="D5" s="102"/>
      <c r="E5" s="102"/>
      <c r="F5" s="102"/>
      <c r="G5" s="4"/>
      <c r="H5" s="102"/>
      <c r="I5" s="102"/>
      <c r="J5" s="102"/>
      <c r="K5" s="102"/>
    </row>
    <row r="6" spans="1:11" s="29" customFormat="1" ht="15" customHeight="1">
      <c r="B6" s="137" t="s">
        <v>43</v>
      </c>
      <c r="C6" s="115">
        <v>235790.07674800002</v>
      </c>
      <c r="D6" s="116">
        <v>168797.66155699998</v>
      </c>
      <c r="E6" s="116">
        <v>66992.415191000036</v>
      </c>
      <c r="F6" s="117">
        <v>0.39689999999999998</v>
      </c>
      <c r="G6" s="78"/>
      <c r="H6" s="115">
        <v>235790.07674800002</v>
      </c>
      <c r="I6" s="116">
        <v>168797.66155699998</v>
      </c>
      <c r="J6" s="116">
        <v>66992.415191000036</v>
      </c>
      <c r="K6" s="117">
        <v>0.39689999999999998</v>
      </c>
    </row>
    <row r="7" spans="1:11" s="29" customFormat="1" ht="15" customHeight="1">
      <c r="B7" s="137" t="s">
        <v>44</v>
      </c>
      <c r="C7" s="115">
        <v>327643.25972399994</v>
      </c>
      <c r="D7" s="116">
        <v>190059.37247499998</v>
      </c>
      <c r="E7" s="116">
        <v>137583.88724899996</v>
      </c>
      <c r="F7" s="117">
        <v>0.72389999999999999</v>
      </c>
      <c r="G7" s="78"/>
      <c r="H7" s="115">
        <v>327643.25972399994</v>
      </c>
      <c r="I7" s="116">
        <v>190059.37247499998</v>
      </c>
      <c r="J7" s="116">
        <v>137583.88724899996</v>
      </c>
      <c r="K7" s="117">
        <v>0.72389999999999999</v>
      </c>
    </row>
    <row r="8" spans="1:11" s="29" customFormat="1" ht="15" customHeight="1">
      <c r="B8" s="137" t="s">
        <v>41</v>
      </c>
      <c r="C8" s="115">
        <v>16146.517841999999</v>
      </c>
      <c r="D8" s="116">
        <v>8025.9723569999996</v>
      </c>
      <c r="E8" s="116">
        <v>8120.5454849999996</v>
      </c>
      <c r="F8" s="117">
        <v>1.0118</v>
      </c>
      <c r="G8" s="78"/>
      <c r="H8" s="115">
        <v>16146.517841999999</v>
      </c>
      <c r="I8" s="116">
        <v>8025.9723569999996</v>
      </c>
      <c r="J8" s="116">
        <v>8120.5454849999996</v>
      </c>
      <c r="K8" s="117">
        <v>1.0118</v>
      </c>
    </row>
    <row r="9" spans="1:11" s="29" customFormat="1" ht="15" customHeight="1">
      <c r="B9" s="138" t="s">
        <v>40</v>
      </c>
      <c r="C9" s="111">
        <v>579579.854314</v>
      </c>
      <c r="D9" s="112">
        <v>366883.00638899999</v>
      </c>
      <c r="E9" s="112">
        <v>212696.84792500001</v>
      </c>
      <c r="F9" s="113">
        <v>0.57969999999999999</v>
      </c>
      <c r="G9" s="78"/>
      <c r="H9" s="111">
        <v>579579.854314</v>
      </c>
      <c r="I9" s="112">
        <v>366883.00638899999</v>
      </c>
      <c r="J9" s="112">
        <v>212696.84792500001</v>
      </c>
      <c r="K9" s="113">
        <v>0.57969999999999999</v>
      </c>
    </row>
    <row r="10" spans="1:11" s="83" customFormat="1" ht="18" customHeight="1">
      <c r="A10" s="29"/>
      <c r="B10" s="93"/>
      <c r="C10" s="94"/>
      <c r="D10" s="95"/>
      <c r="E10" s="95"/>
      <c r="F10" s="96"/>
      <c r="G10" s="88"/>
    </row>
    <row r="11" spans="1:11" s="83" customFormat="1" ht="18" customHeight="1">
      <c r="A11" s="29"/>
      <c r="B11" s="93"/>
      <c r="C11" s="97"/>
      <c r="D11" s="97"/>
      <c r="E11" s="97"/>
      <c r="F11" s="27"/>
      <c r="G11" s="88"/>
    </row>
    <row r="12" spans="1:11" s="83" customFormat="1" ht="11.25" customHeight="1">
      <c r="A12" s="29"/>
      <c r="B12" s="93"/>
      <c r="C12" s="94"/>
      <c r="D12" s="95"/>
      <c r="E12" s="95"/>
      <c r="F12" s="98"/>
      <c r="G12" s="88"/>
    </row>
  </sheetData>
  <mergeCells count="2">
    <mergeCell ref="C3:F3"/>
    <mergeCell ref="H3:K3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K22"/>
  <sheetViews>
    <sheetView zoomScaleNormal="100" workbookViewId="0"/>
  </sheetViews>
  <sheetFormatPr baseColWidth="10" defaultColWidth="9.140625" defaultRowHeight="11.25"/>
  <cols>
    <col min="1" max="1" width="3.140625" style="3" customWidth="1"/>
    <col min="2" max="2" width="52.140625" style="3" customWidth="1"/>
    <col min="3" max="5" width="9.7109375" style="3" customWidth="1"/>
    <col min="6" max="6" width="8.7109375" style="3" customWidth="1"/>
    <col min="7" max="7" width="1.42578125" style="4" customWidth="1"/>
    <col min="8" max="10" width="9.7109375" style="3" hidden="1" customWidth="1"/>
    <col min="11" max="11" width="8.7109375" style="3" hidden="1" customWidth="1"/>
    <col min="12" max="12" width="9.140625" style="3" customWidth="1"/>
    <col min="13" max="16384" width="9.140625" style="3"/>
  </cols>
  <sheetData>
    <row r="1" spans="2:11">
      <c r="C1" s="51"/>
      <c r="D1" s="51"/>
      <c r="H1" s="51"/>
      <c r="I1" s="51"/>
    </row>
    <row r="2" spans="2:11" ht="11.25" customHeight="1" thickBot="1">
      <c r="C2" s="260" t="s">
        <v>135</v>
      </c>
      <c r="D2" s="260"/>
      <c r="E2" s="260"/>
      <c r="F2" s="260"/>
      <c r="H2" s="260" t="s">
        <v>121</v>
      </c>
      <c r="I2" s="260"/>
      <c r="J2" s="260"/>
      <c r="K2" s="260"/>
    </row>
    <row r="3" spans="2:11" ht="23.25" thickBot="1">
      <c r="B3" s="133" t="s">
        <v>109</v>
      </c>
      <c r="C3" s="107" t="str">
        <f>+Market!C4</f>
        <v>Mar-22</v>
      </c>
      <c r="D3" s="107" t="str">
        <f>+Market!D4</f>
        <v>Mar-21</v>
      </c>
      <c r="E3" s="107" t="s">
        <v>87</v>
      </c>
      <c r="F3" s="134" t="s">
        <v>88</v>
      </c>
      <c r="H3" s="135" t="str">
        <f>+Market!G4</f>
        <v>Q1 2022</v>
      </c>
      <c r="I3" s="135" t="str">
        <f>+Market!H4</f>
        <v>Q1 2021</v>
      </c>
      <c r="J3" s="135" t="s">
        <v>87</v>
      </c>
      <c r="K3" s="136" t="s">
        <v>88</v>
      </c>
    </row>
    <row r="4" spans="2:11">
      <c r="B4" s="5"/>
      <c r="C4" s="102"/>
      <c r="D4" s="102"/>
      <c r="E4" s="102"/>
      <c r="F4" s="102"/>
      <c r="H4" s="102"/>
      <c r="I4" s="102"/>
      <c r="J4" s="102"/>
      <c r="K4" s="102"/>
    </row>
    <row r="5" spans="2:11">
      <c r="B5" s="137" t="s">
        <v>12</v>
      </c>
      <c r="C5" s="115">
        <v>1544</v>
      </c>
      <c r="D5" s="116">
        <v>550</v>
      </c>
      <c r="E5" s="116">
        <v>994</v>
      </c>
      <c r="F5" s="117">
        <v>1.8072999999999999</v>
      </c>
      <c r="G5" s="52"/>
      <c r="H5" s="115">
        <v>1544</v>
      </c>
      <c r="I5" s="116">
        <v>550</v>
      </c>
      <c r="J5" s="116">
        <v>994</v>
      </c>
      <c r="K5" s="117">
        <v>1.8072999999999999</v>
      </c>
    </row>
    <row r="6" spans="2:11">
      <c r="B6" s="137" t="s">
        <v>13</v>
      </c>
      <c r="C6" s="115">
        <v>-8391</v>
      </c>
      <c r="D6" s="116">
        <v>-30805</v>
      </c>
      <c r="E6" s="116">
        <v>22414</v>
      </c>
      <c r="F6" s="117">
        <v>-0.72760000000000002</v>
      </c>
      <c r="G6" s="52"/>
      <c r="H6" s="115">
        <v>-8391</v>
      </c>
      <c r="I6" s="116">
        <v>-30805</v>
      </c>
      <c r="J6" s="116">
        <v>22414</v>
      </c>
      <c r="K6" s="117">
        <v>-0.72760000000000002</v>
      </c>
    </row>
    <row r="7" spans="2:11">
      <c r="B7" s="137" t="s">
        <v>14</v>
      </c>
      <c r="C7" s="115">
        <v>-826</v>
      </c>
      <c r="D7" s="116">
        <v>-961</v>
      </c>
      <c r="E7" s="116">
        <v>135</v>
      </c>
      <c r="F7" s="117">
        <v>-0.14050000000000001</v>
      </c>
      <c r="G7" s="52"/>
      <c r="H7" s="115">
        <v>-826</v>
      </c>
      <c r="I7" s="116">
        <v>-961</v>
      </c>
      <c r="J7" s="116">
        <v>135</v>
      </c>
      <c r="K7" s="117">
        <v>-0.14050000000000001</v>
      </c>
    </row>
    <row r="8" spans="2:11">
      <c r="B8" s="137" t="s">
        <v>15</v>
      </c>
      <c r="C8" s="115">
        <v>275</v>
      </c>
      <c r="D8" s="116">
        <v>-103</v>
      </c>
      <c r="E8" s="116">
        <v>378</v>
      </c>
      <c r="F8" s="117" t="s">
        <v>159</v>
      </c>
      <c r="G8" s="52"/>
      <c r="H8" s="115">
        <v>275</v>
      </c>
      <c r="I8" s="116">
        <v>-103</v>
      </c>
      <c r="J8" s="116">
        <v>378</v>
      </c>
      <c r="K8" s="117" t="s">
        <v>159</v>
      </c>
    </row>
    <row r="9" spans="2:11">
      <c r="B9" s="138" t="s">
        <v>113</v>
      </c>
      <c r="C9" s="111">
        <v>-7398</v>
      </c>
      <c r="D9" s="112">
        <v>-31319</v>
      </c>
      <c r="E9" s="112">
        <v>23921</v>
      </c>
      <c r="F9" s="113">
        <v>-0.76380000000000003</v>
      </c>
      <c r="G9" s="56"/>
      <c r="H9" s="111">
        <v>-7398</v>
      </c>
      <c r="I9" s="112">
        <v>-31319</v>
      </c>
      <c r="J9" s="112">
        <v>23921</v>
      </c>
      <c r="K9" s="113">
        <v>-0.76380000000000003</v>
      </c>
    </row>
    <row r="10" spans="2:11">
      <c r="B10" s="53"/>
      <c r="C10" s="54"/>
      <c r="D10" s="54"/>
      <c r="E10" s="54"/>
      <c r="F10" s="24"/>
      <c r="G10" s="56"/>
      <c r="H10" s="54"/>
      <c r="I10" s="54"/>
      <c r="J10" s="54"/>
      <c r="K10" s="24"/>
    </row>
    <row r="11" spans="2:11">
      <c r="B11" s="137" t="s">
        <v>17</v>
      </c>
      <c r="C11" s="115">
        <v>479</v>
      </c>
      <c r="D11" s="116">
        <v>425</v>
      </c>
      <c r="E11" s="116">
        <v>54</v>
      </c>
      <c r="F11" s="117">
        <v>0.12709999999999999</v>
      </c>
      <c r="G11" s="52"/>
      <c r="H11" s="115">
        <v>479</v>
      </c>
      <c r="I11" s="116">
        <v>425</v>
      </c>
      <c r="J11" s="116">
        <v>54</v>
      </c>
      <c r="K11" s="117">
        <v>0.12709999999999999</v>
      </c>
    </row>
    <row r="12" spans="2:11" hidden="1">
      <c r="B12" s="137" t="s">
        <v>18</v>
      </c>
      <c r="C12" s="115">
        <v>0</v>
      </c>
      <c r="D12" s="116">
        <v>0</v>
      </c>
      <c r="E12" s="116">
        <v>0</v>
      </c>
      <c r="F12" s="117" t="s">
        <v>159</v>
      </c>
      <c r="G12" s="52"/>
      <c r="H12" s="115">
        <v>0</v>
      </c>
      <c r="I12" s="116">
        <v>0</v>
      </c>
      <c r="J12" s="116">
        <v>0</v>
      </c>
      <c r="K12" s="117" t="s">
        <v>159</v>
      </c>
    </row>
    <row r="13" spans="2:11">
      <c r="B13" s="137" t="s">
        <v>19</v>
      </c>
      <c r="C13" s="115">
        <v>443</v>
      </c>
      <c r="D13" s="116">
        <v>0</v>
      </c>
      <c r="E13" s="116">
        <v>443</v>
      </c>
      <c r="F13" s="117">
        <v>1</v>
      </c>
      <c r="G13" s="52"/>
      <c r="H13" s="115">
        <v>443</v>
      </c>
      <c r="I13" s="116">
        <v>0</v>
      </c>
      <c r="J13" s="116">
        <v>443</v>
      </c>
      <c r="K13" s="117">
        <v>1</v>
      </c>
    </row>
    <row r="14" spans="2:11">
      <c r="B14" s="138" t="s">
        <v>16</v>
      </c>
      <c r="C14" s="111">
        <v>922</v>
      </c>
      <c r="D14" s="112">
        <v>425</v>
      </c>
      <c r="E14" s="112">
        <v>497</v>
      </c>
      <c r="F14" s="117">
        <v>1.1694</v>
      </c>
      <c r="G14" s="56"/>
      <c r="H14" s="111">
        <v>922</v>
      </c>
      <c r="I14" s="112">
        <v>425</v>
      </c>
      <c r="J14" s="112">
        <v>497</v>
      </c>
      <c r="K14" s="113">
        <v>1.1694</v>
      </c>
    </row>
    <row r="15" spans="2:11">
      <c r="B15" s="53"/>
      <c r="C15" s="54"/>
      <c r="D15" s="54"/>
      <c r="E15" s="54"/>
      <c r="F15" s="24"/>
      <c r="G15" s="56"/>
      <c r="H15" s="54"/>
      <c r="I15" s="54"/>
      <c r="J15" s="54"/>
      <c r="K15" s="24"/>
    </row>
    <row r="16" spans="2:11">
      <c r="B16" s="138" t="s">
        <v>20</v>
      </c>
      <c r="C16" s="111">
        <v>47363</v>
      </c>
      <c r="D16" s="112">
        <v>27224</v>
      </c>
      <c r="E16" s="112">
        <v>20139</v>
      </c>
      <c r="F16" s="113">
        <v>0.73980000000000001</v>
      </c>
      <c r="G16" s="56"/>
      <c r="H16" s="111">
        <v>47363</v>
      </c>
      <c r="I16" s="112">
        <v>27224</v>
      </c>
      <c r="J16" s="112">
        <v>20139</v>
      </c>
      <c r="K16" s="113">
        <v>0.73980000000000001</v>
      </c>
    </row>
    <row r="17" spans="2:11">
      <c r="B17" s="137" t="s">
        <v>21</v>
      </c>
      <c r="C17" s="115">
        <v>-118</v>
      </c>
      <c r="D17" s="116">
        <v>-1229</v>
      </c>
      <c r="E17" s="139">
        <v>1111</v>
      </c>
      <c r="F17" s="117">
        <v>-0.90400000000000003</v>
      </c>
      <c r="G17" s="52"/>
      <c r="H17" s="115">
        <v>-118</v>
      </c>
      <c r="I17" s="116">
        <v>-1229</v>
      </c>
      <c r="J17" s="116">
        <v>1111</v>
      </c>
      <c r="K17" s="117">
        <v>-0.90400000000000003</v>
      </c>
    </row>
    <row r="18" spans="2:11">
      <c r="B18" s="57"/>
      <c r="C18" s="55"/>
      <c r="D18" s="55"/>
      <c r="E18" s="55"/>
      <c r="F18" s="58"/>
      <c r="G18" s="56"/>
      <c r="H18" s="55"/>
      <c r="I18" s="55"/>
      <c r="J18" s="55"/>
      <c r="K18" s="58"/>
    </row>
    <row r="19" spans="2:11">
      <c r="B19" s="138" t="s">
        <v>110</v>
      </c>
      <c r="C19" s="111">
        <v>47245</v>
      </c>
      <c r="D19" s="112">
        <v>25995</v>
      </c>
      <c r="E19" s="112">
        <v>21250</v>
      </c>
      <c r="F19" s="113">
        <v>0.8175</v>
      </c>
      <c r="G19" s="52"/>
      <c r="H19" s="111">
        <v>47245</v>
      </c>
      <c r="I19" s="112">
        <v>25995</v>
      </c>
      <c r="J19" s="112">
        <v>21250</v>
      </c>
      <c r="K19" s="113">
        <v>0.8175</v>
      </c>
    </row>
    <row r="20" spans="2:11">
      <c r="B20" s="140" t="s">
        <v>111</v>
      </c>
      <c r="C20" s="111">
        <v>45611</v>
      </c>
      <c r="D20" s="112">
        <v>24339</v>
      </c>
      <c r="E20" s="112">
        <v>21272</v>
      </c>
      <c r="F20" s="113">
        <v>0.874</v>
      </c>
      <c r="G20" s="56"/>
      <c r="H20" s="111">
        <v>45611</v>
      </c>
      <c r="I20" s="112">
        <v>24339</v>
      </c>
      <c r="J20" s="112">
        <v>21272</v>
      </c>
      <c r="K20" s="113">
        <v>0.874</v>
      </c>
    </row>
    <row r="21" spans="2:11">
      <c r="B21" s="141" t="s">
        <v>112</v>
      </c>
      <c r="C21" s="115">
        <v>1634</v>
      </c>
      <c r="D21" s="116">
        <v>1656</v>
      </c>
      <c r="E21" s="116">
        <v>-22</v>
      </c>
      <c r="F21" s="117">
        <v>-1.3299999999999999E-2</v>
      </c>
      <c r="G21" s="52"/>
      <c r="H21" s="115">
        <v>1634</v>
      </c>
      <c r="I21" s="116">
        <v>1656</v>
      </c>
      <c r="J21" s="116">
        <v>-22</v>
      </c>
      <c r="K21" s="117">
        <v>-1.3299999999999999E-2</v>
      </c>
    </row>
    <row r="22" spans="2:11">
      <c r="C22" s="59"/>
      <c r="G22" s="60"/>
      <c r="H22" s="59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G19"/>
  <sheetViews>
    <sheetView showGridLines="0" zoomScaleNormal="100" workbookViewId="0">
      <selection activeCell="B3" sqref="B3"/>
    </sheetView>
  </sheetViews>
  <sheetFormatPr baseColWidth="10" defaultRowHeight="12.75"/>
  <cols>
    <col min="1" max="1" width="5.42578125" style="1" customWidth="1"/>
    <col min="2" max="2" width="38.5703125" style="1" bestFit="1" customWidth="1"/>
    <col min="3" max="4" width="12.7109375" style="1" customWidth="1"/>
    <col min="5" max="5" width="14.140625" style="1" customWidth="1"/>
    <col min="6" max="6" width="12.7109375" style="1" customWidth="1"/>
    <col min="7" max="16384" width="11.42578125" style="1"/>
  </cols>
  <sheetData>
    <row r="1" spans="2:7" ht="10.5" customHeight="1"/>
    <row r="2" spans="2:7" s="27" customFormat="1" ht="12" thickBot="1">
      <c r="C2" s="156"/>
      <c r="D2" s="156"/>
      <c r="E2" s="157"/>
      <c r="F2" s="157"/>
      <c r="G2" s="28"/>
    </row>
    <row r="3" spans="2:7" s="29" customFormat="1" ht="30" customHeight="1" thickBot="1">
      <c r="B3" s="146" t="s">
        <v>93</v>
      </c>
      <c r="C3" s="107" t="str">
        <f>+Market!C4</f>
        <v>Mar-22</v>
      </c>
      <c r="D3" s="107" t="s">
        <v>151</v>
      </c>
      <c r="E3" s="107" t="s">
        <v>87</v>
      </c>
      <c r="F3" s="134" t="s">
        <v>88</v>
      </c>
      <c r="G3" s="30"/>
    </row>
    <row r="4" spans="2:7" s="29" customFormat="1" ht="11.25">
      <c r="B4" s="105"/>
      <c r="C4" s="22"/>
      <c r="D4" s="21"/>
      <c r="E4" s="21"/>
      <c r="F4" s="23"/>
      <c r="G4" s="30"/>
    </row>
    <row r="5" spans="2:7" s="31" customFormat="1" ht="11.25">
      <c r="B5" s="137" t="s">
        <v>35</v>
      </c>
      <c r="C5" s="115">
        <v>696331</v>
      </c>
      <c r="D5" s="116">
        <v>546173</v>
      </c>
      <c r="E5" s="116">
        <v>150158</v>
      </c>
      <c r="F5" s="117">
        <v>0.27489999999999998</v>
      </c>
      <c r="G5" s="28"/>
    </row>
    <row r="6" spans="2:7" s="31" customFormat="1" ht="11.25">
      <c r="B6" s="137" t="s">
        <v>94</v>
      </c>
      <c r="C6" s="115">
        <v>2783747</v>
      </c>
      <c r="D6" s="116">
        <v>2755711</v>
      </c>
      <c r="E6" s="116">
        <v>28036</v>
      </c>
      <c r="F6" s="117">
        <v>1.0200000000000001E-2</v>
      </c>
      <c r="G6" s="28"/>
    </row>
    <row r="7" spans="2:7" s="31" customFormat="1" ht="12" thickBot="1">
      <c r="B7" s="147"/>
      <c r="C7" s="148"/>
      <c r="D7" s="148"/>
      <c r="E7" s="149"/>
      <c r="F7" s="150"/>
      <c r="G7" s="28"/>
    </row>
    <row r="8" spans="2:7" s="32" customFormat="1" ht="12" thickBot="1">
      <c r="B8" s="151" t="s">
        <v>95</v>
      </c>
      <c r="C8" s="152">
        <v>3480078</v>
      </c>
      <c r="D8" s="123">
        <v>3301884</v>
      </c>
      <c r="E8" s="123">
        <v>178194</v>
      </c>
      <c r="F8" s="124">
        <v>5.3999999999999999E-2</v>
      </c>
      <c r="G8" s="30"/>
    </row>
    <row r="9" spans="2:7" s="27" customFormat="1" ht="11.25">
      <c r="C9" s="33"/>
      <c r="D9" s="33"/>
    </row>
    <row r="10" spans="2:7" s="27" customFormat="1" ht="12" thickBot="1">
      <c r="C10" s="156"/>
      <c r="D10" s="156"/>
      <c r="E10" s="157"/>
      <c r="F10" s="157"/>
    </row>
    <row r="11" spans="2:7" s="27" customFormat="1" ht="28.5" customHeight="1" thickBot="1">
      <c r="B11" s="146" t="s">
        <v>96</v>
      </c>
      <c r="C11" s="107" t="str">
        <f>+Market!C4</f>
        <v>Mar-22</v>
      </c>
      <c r="D11" s="107" t="s">
        <v>151</v>
      </c>
      <c r="E11" s="107" t="s">
        <v>87</v>
      </c>
      <c r="F11" s="134" t="s">
        <v>88</v>
      </c>
    </row>
    <row r="12" spans="2:7" s="29" customFormat="1" ht="11.25">
      <c r="B12" s="34"/>
      <c r="C12" s="35"/>
      <c r="D12" s="36"/>
      <c r="E12" s="36"/>
      <c r="F12" s="37"/>
    </row>
    <row r="13" spans="2:7" s="31" customFormat="1" ht="11.25">
      <c r="B13" s="137" t="s">
        <v>37</v>
      </c>
      <c r="C13" s="115">
        <v>636718</v>
      </c>
      <c r="D13" s="116">
        <v>508122</v>
      </c>
      <c r="E13" s="116">
        <v>128596</v>
      </c>
      <c r="F13" s="117">
        <v>0.25309999999999999</v>
      </c>
      <c r="G13" s="28"/>
    </row>
    <row r="14" spans="2:7" s="31" customFormat="1" ht="11.25">
      <c r="B14" s="137" t="s">
        <v>97</v>
      </c>
      <c r="C14" s="115">
        <v>1207904</v>
      </c>
      <c r="D14" s="116">
        <v>1283154</v>
      </c>
      <c r="E14" s="116">
        <v>-75250</v>
      </c>
      <c r="F14" s="117">
        <v>-5.8599999999999999E-2</v>
      </c>
      <c r="G14" s="28"/>
    </row>
    <row r="15" spans="2:7" s="31" customFormat="1" ht="11.25">
      <c r="B15" s="137" t="s">
        <v>98</v>
      </c>
      <c r="C15" s="115">
        <v>1635456</v>
      </c>
      <c r="D15" s="116">
        <v>1510608</v>
      </c>
      <c r="E15" s="116">
        <v>124848</v>
      </c>
      <c r="F15" s="117">
        <v>8.2600000000000007E-2</v>
      </c>
      <c r="G15" s="28"/>
    </row>
    <row r="16" spans="2:7" s="31" customFormat="1" ht="11.25">
      <c r="B16" s="153" t="s">
        <v>100</v>
      </c>
      <c r="C16" s="248">
        <v>1623127</v>
      </c>
      <c r="D16" s="249">
        <v>1499913</v>
      </c>
      <c r="E16" s="250">
        <v>123214</v>
      </c>
      <c r="F16" s="251">
        <v>8.2100000000000006E-2</v>
      </c>
      <c r="G16" s="28"/>
    </row>
    <row r="17" spans="2:7" s="31" customFormat="1" ht="11.25">
      <c r="B17" s="155" t="s">
        <v>101</v>
      </c>
      <c r="C17" s="252">
        <v>12329</v>
      </c>
      <c r="D17" s="249">
        <v>10695</v>
      </c>
      <c r="E17" s="249">
        <v>1634</v>
      </c>
      <c r="F17" s="253">
        <v>0.15279999999999999</v>
      </c>
      <c r="G17" s="28"/>
    </row>
    <row r="18" spans="2:7" s="31" customFormat="1" ht="12" thickBot="1">
      <c r="B18" s="147"/>
      <c r="C18" s="148"/>
      <c r="D18" s="148"/>
      <c r="E18" s="149"/>
      <c r="F18" s="150"/>
      <c r="G18" s="28"/>
    </row>
    <row r="19" spans="2:7" s="32" customFormat="1" ht="12" thickBot="1">
      <c r="B19" s="151" t="s">
        <v>99</v>
      </c>
      <c r="C19" s="152">
        <v>3480078</v>
      </c>
      <c r="D19" s="123">
        <v>3301884</v>
      </c>
      <c r="E19" s="123">
        <v>178194</v>
      </c>
      <c r="F19" s="124">
        <v>5.3999999999999999E-2</v>
      </c>
      <c r="G19" s="30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K24"/>
  <sheetViews>
    <sheetView showGridLines="0" zoomScaleNormal="100" workbookViewId="0">
      <selection activeCell="B2" sqref="B2:C2"/>
    </sheetView>
  </sheetViews>
  <sheetFormatPr baseColWidth="10" defaultColWidth="9.140625" defaultRowHeight="11.25"/>
  <cols>
    <col min="1" max="1" width="9.140625" style="3"/>
    <col min="2" max="2" width="12.28515625" style="3" customWidth="1"/>
    <col min="3" max="3" width="23.28515625" style="3" customWidth="1"/>
    <col min="4" max="4" width="11.85546875" style="3" customWidth="1"/>
    <col min="5" max="8" width="11.42578125" style="3" customWidth="1"/>
    <col min="9" max="9" width="1.140625" style="3" customWidth="1"/>
    <col min="10" max="10" width="10.7109375" style="3" customWidth="1"/>
    <col min="11" max="11" width="10.85546875" style="3" customWidth="1"/>
    <col min="12" max="16384" width="9.140625" style="3"/>
  </cols>
  <sheetData>
    <row r="1" spans="2:11" ht="12" thickBot="1">
      <c r="D1" s="4"/>
      <c r="E1" s="187"/>
      <c r="F1" s="187"/>
      <c r="G1" s="187"/>
      <c r="H1" s="187"/>
      <c r="I1" s="4"/>
      <c r="J1" s="187"/>
    </row>
    <row r="2" spans="2:11" s="7" customFormat="1" ht="15" customHeight="1" thickBot="1">
      <c r="B2" s="263" t="s">
        <v>62</v>
      </c>
      <c r="C2" s="263"/>
      <c r="D2" s="108" t="s">
        <v>85</v>
      </c>
      <c r="E2" s="107" t="str">
        <f>+Market!C4</f>
        <v>Mar-22</v>
      </c>
      <c r="F2" s="158" t="s">
        <v>151</v>
      </c>
      <c r="G2" s="158" t="str">
        <f>+Market!D4</f>
        <v>Mar-21</v>
      </c>
      <c r="H2" s="158" t="s">
        <v>36</v>
      </c>
      <c r="I2" s="6"/>
      <c r="J2" s="159" t="s">
        <v>0</v>
      </c>
    </row>
    <row r="3" spans="2:11" ht="10.5" customHeight="1">
      <c r="B3" s="4"/>
      <c r="C3" s="4"/>
      <c r="D3" s="4"/>
      <c r="E3" s="4"/>
      <c r="F3" s="4"/>
      <c r="G3" s="4"/>
      <c r="H3" s="4"/>
      <c r="I3" s="4"/>
      <c r="J3" s="4"/>
    </row>
    <row r="4" spans="2:11" ht="15" customHeight="1">
      <c r="B4" s="160" t="s">
        <v>27</v>
      </c>
      <c r="C4" s="161" t="s">
        <v>77</v>
      </c>
      <c r="D4" s="162" t="s">
        <v>28</v>
      </c>
      <c r="E4" s="163">
        <v>1.0900000000000001</v>
      </c>
      <c r="F4" s="164">
        <v>1.07</v>
      </c>
      <c r="G4" s="165">
        <v>0</v>
      </c>
      <c r="H4" s="246">
        <v>2.0000000000000018E-2</v>
      </c>
      <c r="I4" s="10"/>
      <c r="J4" s="154">
        <v>1.8700000000000001E-2</v>
      </c>
    </row>
    <row r="5" spans="2:11" ht="15" customHeight="1">
      <c r="B5" s="4"/>
      <c r="C5" s="11" t="s">
        <v>78</v>
      </c>
      <c r="D5" s="9" t="s">
        <v>28</v>
      </c>
      <c r="E5" s="166">
        <v>1.05</v>
      </c>
      <c r="F5" s="167">
        <v>1.02</v>
      </c>
      <c r="G5" s="168">
        <v>0</v>
      </c>
      <c r="H5" s="247">
        <v>3.0000000000000027E-2</v>
      </c>
      <c r="I5" s="10"/>
      <c r="J5" s="12">
        <v>2.9399999999999999E-2</v>
      </c>
    </row>
    <row r="6" spans="2:11" ht="15" customHeight="1">
      <c r="B6" s="169"/>
      <c r="C6" s="170" t="s">
        <v>29</v>
      </c>
      <c r="D6" s="171" t="s">
        <v>26</v>
      </c>
      <c r="E6" s="172">
        <v>59613</v>
      </c>
      <c r="F6" s="173">
        <v>38051</v>
      </c>
      <c r="G6" s="174">
        <v>0</v>
      </c>
      <c r="H6" s="175">
        <v>21562</v>
      </c>
      <c r="I6" s="13"/>
      <c r="J6" s="12">
        <v>0.56669999999999998</v>
      </c>
      <c r="K6" s="14"/>
    </row>
    <row r="7" spans="2:11" ht="15" customHeight="1">
      <c r="B7" s="160" t="s">
        <v>30</v>
      </c>
      <c r="C7" s="161" t="s">
        <v>79</v>
      </c>
      <c r="D7" s="162" t="s">
        <v>28</v>
      </c>
      <c r="E7" s="163">
        <v>1.1299999999999999</v>
      </c>
      <c r="F7" s="176">
        <v>1.19</v>
      </c>
      <c r="G7" s="165">
        <v>0</v>
      </c>
      <c r="H7" s="177">
        <v>-6.0000000000000053E-2</v>
      </c>
      <c r="I7" s="10"/>
      <c r="J7" s="154">
        <v>-5.04E-2</v>
      </c>
    </row>
    <row r="8" spans="2:11" ht="15" customHeight="1">
      <c r="B8" s="4"/>
      <c r="C8" s="11" t="s">
        <v>80</v>
      </c>
      <c r="D8" s="9" t="s">
        <v>31</v>
      </c>
      <c r="E8" s="178">
        <v>0.34520000000000001</v>
      </c>
      <c r="F8" s="15">
        <v>0.28370000000000001</v>
      </c>
      <c r="G8" s="168">
        <v>0</v>
      </c>
      <c r="H8" s="16">
        <v>6.1499999999999999E-2</v>
      </c>
      <c r="I8" s="16"/>
      <c r="J8" s="12">
        <v>0.21679999999999999</v>
      </c>
    </row>
    <row r="9" spans="2:11" ht="15" customHeight="1">
      <c r="B9" s="4"/>
      <c r="C9" s="11" t="s">
        <v>81</v>
      </c>
      <c r="D9" s="9" t="s">
        <v>31</v>
      </c>
      <c r="E9" s="178">
        <v>0.65480000000000005</v>
      </c>
      <c r="F9" s="15">
        <v>0.71630000000000005</v>
      </c>
      <c r="G9" s="168">
        <v>0</v>
      </c>
      <c r="H9" s="16">
        <v>-6.1499999999999999E-2</v>
      </c>
      <c r="I9" s="16"/>
      <c r="J9" s="12">
        <v>-8.5900000000000004E-2</v>
      </c>
    </row>
    <row r="10" spans="2:11" ht="15" customHeight="1">
      <c r="B10" s="169"/>
      <c r="C10" s="170" t="s">
        <v>82</v>
      </c>
      <c r="D10" s="171" t="s">
        <v>28</v>
      </c>
      <c r="E10" s="179">
        <v>8</v>
      </c>
      <c r="F10" s="189">
        <v>0</v>
      </c>
      <c r="G10" s="180">
        <v>2.39</v>
      </c>
      <c r="H10" s="181">
        <v>5.6099999999999994</v>
      </c>
      <c r="I10" s="17"/>
      <c r="J10" s="182" t="s">
        <v>159</v>
      </c>
    </row>
    <row r="11" spans="2:11" ht="15" customHeight="1">
      <c r="B11" s="160" t="s">
        <v>32</v>
      </c>
      <c r="C11" s="161" t="s">
        <v>33</v>
      </c>
      <c r="D11" s="162" t="s">
        <v>31</v>
      </c>
      <c r="E11" s="183">
        <v>8.1361100994515878E-2</v>
      </c>
      <c r="F11" s="254">
        <v>0</v>
      </c>
      <c r="G11" s="244">
        <v>0.15044628064943671</v>
      </c>
      <c r="H11" s="154">
        <v>-6.9085179654920836E-2</v>
      </c>
      <c r="I11" s="18"/>
      <c r="J11" s="154">
        <v>-0.4592</v>
      </c>
    </row>
    <row r="12" spans="2:11" ht="15" customHeight="1">
      <c r="B12" s="4"/>
      <c r="C12" s="11" t="s">
        <v>83</v>
      </c>
      <c r="D12" s="9" t="s">
        <v>31</v>
      </c>
      <c r="E12" s="184">
        <v>8.1281134700350116E-2</v>
      </c>
      <c r="F12" s="255">
        <v>0</v>
      </c>
      <c r="G12" s="18">
        <v>-0.10541814525426249</v>
      </c>
      <c r="H12" s="18">
        <v>0.18669927995461261</v>
      </c>
      <c r="I12" s="18"/>
      <c r="J12" s="12">
        <v>-1.7709999999999999</v>
      </c>
    </row>
    <row r="13" spans="2:11" ht="15" customHeight="1">
      <c r="B13" s="169"/>
      <c r="C13" s="170" t="s">
        <v>84</v>
      </c>
      <c r="D13" s="171" t="s">
        <v>31</v>
      </c>
      <c r="E13" s="185">
        <v>4.3198343230792371E-2</v>
      </c>
      <c r="F13" s="189">
        <v>0</v>
      </c>
      <c r="G13" s="186">
        <v>-5.4041601730603211E-2</v>
      </c>
      <c r="H13" s="186">
        <v>9.7239944961395583E-2</v>
      </c>
      <c r="I13" s="18"/>
      <c r="J13" s="182">
        <v>-1.7994000000000001</v>
      </c>
    </row>
    <row r="14" spans="2:11" ht="7.5" customHeight="1">
      <c r="I14" s="4"/>
      <c r="J14" s="8"/>
    </row>
    <row r="15" spans="2:11" ht="12.75">
      <c r="B15" s="19" t="s">
        <v>69</v>
      </c>
    </row>
    <row r="16" spans="2:11" ht="12.75">
      <c r="B16" s="19" t="s">
        <v>70</v>
      </c>
    </row>
    <row r="17" spans="2:10" ht="12.75">
      <c r="B17" s="19" t="s">
        <v>71</v>
      </c>
    </row>
    <row r="18" spans="2:10" ht="12.75">
      <c r="B18" s="19" t="s">
        <v>72</v>
      </c>
    </row>
    <row r="19" spans="2:10" ht="12.75">
      <c r="B19" s="19" t="s">
        <v>73</v>
      </c>
    </row>
    <row r="20" spans="2:10" ht="12.75">
      <c r="B20" s="19" t="s">
        <v>74</v>
      </c>
    </row>
    <row r="21" spans="2:10" ht="12.75">
      <c r="B21" s="19" t="s">
        <v>75</v>
      </c>
    </row>
    <row r="22" spans="2:10" ht="12.75">
      <c r="B22" s="19" t="s">
        <v>149</v>
      </c>
    </row>
    <row r="23" spans="2:10" ht="13.5" thickBot="1">
      <c r="B23" s="188" t="s">
        <v>76</v>
      </c>
      <c r="C23" s="187"/>
      <c r="D23" s="187"/>
      <c r="E23" s="187"/>
      <c r="F23" s="187"/>
      <c r="G23" s="187"/>
      <c r="H23" s="187"/>
      <c r="I23" s="187"/>
      <c r="J23" s="187"/>
    </row>
    <row r="24" spans="2:10" ht="12">
      <c r="B24" s="20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2:H9"/>
  <sheetViews>
    <sheetView showGridLines="0" zoomScaleNormal="100" workbookViewId="0">
      <selection activeCell="B3" sqref="B3"/>
    </sheetView>
  </sheetViews>
  <sheetFormatPr baseColWidth="10" defaultRowHeight="12.75"/>
  <cols>
    <col min="1" max="1" width="4.7109375" style="1" customWidth="1"/>
    <col min="2" max="2" width="43.140625" style="1" customWidth="1"/>
    <col min="3" max="3" width="13.140625" style="1" customWidth="1"/>
    <col min="4" max="4" width="12.85546875" style="1" customWidth="1"/>
    <col min="5" max="5" width="13.42578125" style="1" customWidth="1"/>
    <col min="6" max="6" width="12.42578125" style="1" customWidth="1"/>
    <col min="7" max="16384" width="11.42578125" style="1"/>
  </cols>
  <sheetData>
    <row r="2" spans="2:8" ht="13.5" thickBot="1">
      <c r="C2" s="191"/>
      <c r="D2" s="191"/>
      <c r="E2" s="192"/>
      <c r="F2" s="192"/>
    </row>
    <row r="3" spans="2:8" s="25" customFormat="1" ht="23.25" thickBot="1">
      <c r="B3" s="146" t="s">
        <v>86</v>
      </c>
      <c r="C3" s="107" t="str">
        <f>+Market!C4</f>
        <v>Mar-22</v>
      </c>
      <c r="D3" s="107" t="str">
        <f>+Market!D4</f>
        <v>Mar-21</v>
      </c>
      <c r="E3" s="107" t="s">
        <v>87</v>
      </c>
      <c r="F3" s="134" t="s">
        <v>88</v>
      </c>
      <c r="H3" s="26"/>
    </row>
    <row r="4" spans="2:8" s="25" customFormat="1">
      <c r="B4" s="105"/>
      <c r="C4" s="22"/>
      <c r="D4" s="21"/>
      <c r="E4" s="21"/>
      <c r="F4" s="23"/>
    </row>
    <row r="5" spans="2:8" s="25" customFormat="1">
      <c r="B5" s="137" t="s">
        <v>89</v>
      </c>
      <c r="C5" s="115">
        <v>41959</v>
      </c>
      <c r="D5" s="116">
        <v>171221</v>
      </c>
      <c r="E5" s="116">
        <v>-129262</v>
      </c>
      <c r="F5" s="117">
        <v>-0.75490000000000002</v>
      </c>
    </row>
    <row r="6" spans="2:8" s="25" customFormat="1">
      <c r="B6" s="137" t="s">
        <v>90</v>
      </c>
      <c r="C6" s="115">
        <v>-11766</v>
      </c>
      <c r="D6" s="116">
        <v>-156745</v>
      </c>
      <c r="E6" s="116">
        <v>144979</v>
      </c>
      <c r="F6" s="117">
        <v>-0.92490000000000006</v>
      </c>
    </row>
    <row r="7" spans="2:8" s="25" customFormat="1">
      <c r="B7" s="137" t="s">
        <v>91</v>
      </c>
      <c r="C7" s="115">
        <v>-21822</v>
      </c>
      <c r="D7" s="116">
        <v>-11645</v>
      </c>
      <c r="E7" s="116">
        <v>-10177</v>
      </c>
      <c r="F7" s="117">
        <v>0.87390000000000001</v>
      </c>
    </row>
    <row r="8" spans="2:8" s="25" customFormat="1" ht="13.5" thickBot="1">
      <c r="B8" s="147"/>
      <c r="C8" s="148"/>
      <c r="D8" s="148"/>
      <c r="E8" s="149"/>
      <c r="F8" s="150"/>
    </row>
    <row r="9" spans="2:8" s="25" customFormat="1" ht="13.5" thickBot="1">
      <c r="B9" s="190" t="s">
        <v>92</v>
      </c>
      <c r="C9" s="152">
        <v>8371</v>
      </c>
      <c r="D9" s="123">
        <v>2831</v>
      </c>
      <c r="E9" s="123">
        <v>5540</v>
      </c>
      <c r="F9" s="124">
        <v>1.9569000000000001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52676FA0BB3C48A8374287C6C0D912" ma:contentTypeVersion="12" ma:contentTypeDescription="Crear nuevo documento." ma:contentTypeScope="" ma:versionID="641c2190f3354064f64913adf5a81abf">
  <xsd:schema xmlns:xsd="http://www.w3.org/2001/XMLSchema" xmlns:xs="http://www.w3.org/2001/XMLSchema" xmlns:p="http://schemas.microsoft.com/office/2006/metadata/properties" xmlns:ns2="9387dcd9-0a78-4df1-8aff-ca3c7383493d" xmlns:ns3="5adbbcee-4de0-4a31-b58c-460ba70589e5" targetNamespace="http://schemas.microsoft.com/office/2006/metadata/properties" ma:root="true" ma:fieldsID="339023ea79c999ca3a1f9033021396ed" ns2:_="" ns3:_="">
    <xsd:import namespace="9387dcd9-0a78-4df1-8aff-ca3c7383493d"/>
    <xsd:import namespace="5adbbcee-4de0-4a31-b58c-460ba70589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7dcd9-0a78-4df1-8aff-ca3c738349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dbbcee-4de0-4a31-b58c-460ba70589e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574FEC3-2B4D-4AA6-BD1C-3390BC1D79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DC7729-43A3-464D-A0A8-352D9E3ED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87dcd9-0a78-4df1-8aff-ca3c7383493d"/>
    <ds:schemaRef ds:uri="5adbbcee-4de0-4a31-b58c-460ba70589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DA28F9-B861-431B-917F-7E7FADE270D5}">
  <ds:schemaRefs>
    <ds:schemaRef ds:uri="5adbbcee-4de0-4a31-b58c-460ba70589e5"/>
    <ds:schemaRef ds:uri="http://purl.org/dc/terms/"/>
    <ds:schemaRef ds:uri="http://schemas.openxmlformats.org/package/2006/metadata/core-properties"/>
    <ds:schemaRef ds:uri="9387dcd9-0a78-4df1-8aff-ca3c7383493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Index</vt:lpstr>
      <vt:lpstr>Market</vt:lpstr>
      <vt:lpstr>Income Statement</vt:lpstr>
      <vt:lpstr>Operating Income</vt:lpstr>
      <vt:lpstr>Energy Sales</vt:lpstr>
      <vt:lpstr>Non Operating Income</vt:lpstr>
      <vt:lpstr>Balance Sheet</vt:lpstr>
      <vt:lpstr>Ratios</vt:lpstr>
      <vt:lpstr>Cash Flow</vt:lpstr>
      <vt:lpstr>Fixed Assets</vt:lpstr>
      <vt:lpstr>Int. Rate</vt:lpstr>
      <vt:lpstr>Physical Data GX</vt:lpstr>
      <vt:lpstr>GX by Tech</vt:lpstr>
      <vt:lpstr>Index!Área_de_impresión</vt:lpstr>
      <vt:lpstr>Market!Área_de_impresión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cl098424148</dc:creator>
  <cp:lastModifiedBy>Gonzalez Schwartzmann, Catalina Beatriz</cp:lastModifiedBy>
  <cp:lastPrinted>2021-02-03T18:34:56Z</cp:lastPrinted>
  <dcterms:created xsi:type="dcterms:W3CDTF">2013-10-29T13:54:01Z</dcterms:created>
  <dcterms:modified xsi:type="dcterms:W3CDTF">2022-05-02T17:01:27Z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0x0101003152676FA0BB3C48A8374287C6C0D912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2022-05-02T17:01:26Z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d38fba8f-bba7-4b28-a95c-3862adc62c7c</vt:lpwstr>
  </property>
  <property fmtid="{D5CDD505-2E9C-101B-9397-08002B2CF9AE}" pid="9" name="MSIP_Label_797ad33d-ed35-43c0-b526-22bc83c17deb_ContentBits">
    <vt:lpwstr>1</vt:lpwstr>
  </property>
</Properties>
</file>