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\Analisis Razonado - Press Release\4Q2021\Enel Gx Chile\"/>
    </mc:Choice>
  </mc:AlternateContent>
  <bookViews>
    <workbookView xWindow="0" yWindow="0" windowWidth="28800" windowHeight="12300" tabRatio="901"/>
  </bookViews>
  <sheets>
    <sheet name="Market" sheetId="14" r:id="rId1"/>
    <sheet name="Income Statement" sheetId="16" r:id="rId2"/>
    <sheet name="Operating Income" sheetId="17" r:id="rId3"/>
    <sheet name="Energy Sales" sheetId="18" r:id="rId4"/>
    <sheet name="Non Operating Income" sheetId="15" r:id="rId5"/>
    <sheet name="Balance Sheet" sheetId="8" r:id="rId6"/>
    <sheet name="Ratios" sheetId="7" r:id="rId7"/>
    <sheet name="Cash Flow" sheetId="6" r:id="rId8"/>
    <sheet name="Fixed Assets" sheetId="5" r:id="rId9"/>
    <sheet name="Int. Rate" sheetId="9" r:id="rId10"/>
    <sheet name="Physical Data GX" sheetId="13" r:id="rId11"/>
    <sheet name="GX by Tech" sheetId="20" r:id="rId12"/>
  </sheets>
  <definedNames>
    <definedName name="_xlnm.Print_Area" localSheetId="0">Market!$A$1:$N$18</definedName>
  </definedNames>
  <calcPr calcId="162913"/>
</workbook>
</file>

<file path=xl/calcChain.xml><?xml version="1.0" encoding="utf-8"?>
<calcChain xmlns="http://schemas.openxmlformats.org/spreadsheetml/2006/main">
  <c r="L4" i="14" l="1"/>
  <c r="K4" i="14"/>
  <c r="E38" i="13"/>
  <c r="D38" i="13"/>
  <c r="E37" i="13"/>
  <c r="D37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E18" i="13"/>
  <c r="D18" i="13"/>
  <c r="E17" i="13"/>
  <c r="D17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D4" i="20"/>
  <c r="E4" i="20"/>
  <c r="D5" i="20"/>
  <c r="E5" i="20"/>
  <c r="D6" i="20"/>
  <c r="E6" i="20"/>
  <c r="D7" i="20"/>
  <c r="E7" i="20"/>
  <c r="D8" i="20"/>
  <c r="D9" i="20"/>
  <c r="E9" i="20"/>
  <c r="D10" i="20"/>
  <c r="E12" i="20"/>
  <c r="D12" i="20"/>
  <c r="E11" i="20"/>
  <c r="D11" i="20"/>
  <c r="E25" i="20"/>
  <c r="E24" i="20"/>
  <c r="D25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19" i="13"/>
  <c r="D19" i="13"/>
  <c r="C22" i="13"/>
  <c r="B22" i="13"/>
  <c r="C2" i="13"/>
  <c r="B2" i="13"/>
  <c r="G5" i="5"/>
  <c r="F5" i="5"/>
  <c r="D5" i="5"/>
  <c r="C5" i="5"/>
  <c r="D3" i="6"/>
  <c r="C3" i="6"/>
  <c r="G2" i="7"/>
  <c r="E2" i="7"/>
  <c r="C11" i="8"/>
  <c r="C3" i="8"/>
  <c r="I3" i="15"/>
  <c r="H3" i="15"/>
  <c r="D3" i="15"/>
  <c r="C3" i="15"/>
  <c r="I4" i="18"/>
  <c r="C15" i="20"/>
  <c r="H4" i="18"/>
  <c r="B15" i="20"/>
  <c r="D4" i="18"/>
  <c r="C2" i="20"/>
  <c r="C4" i="18"/>
  <c r="B2" i="20"/>
  <c r="I3" i="16"/>
  <c r="F13" i="17"/>
  <c r="H3" i="16"/>
  <c r="C13" i="17" s="1"/>
  <c r="D3" i="16"/>
  <c r="F3" i="17"/>
  <c r="C3" i="16"/>
  <c r="C3" i="17"/>
</calcChain>
</file>

<file path=xl/sharedStrings.xml><?xml version="1.0" encoding="utf-8"?>
<sst xmlns="http://schemas.openxmlformats.org/spreadsheetml/2006/main" count="272" uniqueCount="162">
  <si>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</si>
  <si>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</si>
  <si>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</si>
  <si>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</si>
  <si>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</si>
  <si>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</si>
  <si>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</si>
  <si>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</si>
  <si>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</si>
  <si>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</si>
  <si>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</si>
  <si>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</si>
  <si>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</si>
  <si>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</si>
  <si>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</si>
  <si>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</si>
  <si>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</si>
  <si>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</si>
  <si>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</si>
  <si>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</si>
  <si>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</si>
  <si>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</si>
  <si>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</si>
  <si>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</si>
  <si>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</si>
  <si>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</si>
  <si>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</si>
  <si>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</si>
  <si>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</si>
  <si>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</si>
  <si>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</si>
  <si>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</si>
  <si>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</si>
  <si>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</si>
  <si>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</si>
  <si>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</si>
  <si>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</si>
  <si>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</si>
  <si>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</si>
  <si>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NET FINANCIAL EXPENSE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</si>
  <si>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</si>
  <si>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</si>
  <si>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</si>
  <si>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</si>
  <si>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</si>
  <si>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</si>
  <si>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</si>
  <si>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</si>
  <si>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</si>
  <si>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</si>
  <si>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</si>
  <si>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</si>
  <si>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</si>
  <si>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</si>
  <si>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</si>
  <si>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</si>
  <si>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</si>
  <si>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</si>
  <si>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</si>
  <si>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</si>
  <si>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</si>
  <si>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</si>
  <si>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</si>
  <si>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</si>
  <si>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</si>
  <si>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</si>
  <si>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</si>
  <si>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</si>
  <si>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</si>
  <si>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</si>
  <si>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</si>
  <si>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</si>
  <si>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</si>
  <si>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</si>
  <si>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</si>
  <si>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 xml:space="preserve">(7) Net income of the period attributable to the owners of the parent company for LTM / Average of equity attributable to the owners of 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</si>
  <si>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</si>
  <si>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</si>
  <si>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</si>
  <si>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</si>
  <si>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</si>
  <si>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</si>
  <si>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</si>
  <si>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</si>
  <si>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</si>
  <si>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</si>
  <si>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</si>
  <si>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</si>
  <si>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</si>
  <si>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</si>
  <si>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</si>
  <si>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</si>
  <si>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</si>
  <si>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</si>
  <si>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</si>
  <si>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</si>
  <si>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</si>
  <si>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</si>
  <si>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</si>
  <si>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</si>
  <si>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 xml:space="preserve">  Attributable to the Shareholders of parent company</t>
  </si>
  <si>
    <t xml:space="preserve">  Attributable to Non-controlling interest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</si>
  <si>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</si>
  <si>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</si>
  <si>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</si>
  <si>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</si>
  <si>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</si>
  <si>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</si>
  <si>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</si>
  <si>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NON OPERATING INCOME
(Figures in million Ch$)</t>
  </si>
  <si>
    <t>NET INCOME OF THE PERIOD</t>
  </si>
  <si>
    <t>Attributable to Shareholders of the parent company</t>
  </si>
  <si>
    <t>Attributable to Non-controlling interest</t>
  </si>
  <si>
    <t xml:space="preserve">NET FINANCIAL EXPENSE 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</si>
  <si>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</si>
  <si>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</si>
  <si>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</si>
  <si>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</si>
  <si>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</si>
  <si>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</si>
  <si>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</si>
  <si>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</si>
  <si>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</si>
  <si>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</si>
  <si>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</si>
  <si>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</si>
  <si>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</si>
  <si>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</si>
  <si>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</si>
  <si>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</si>
  <si>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</si>
  <si>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</si>
  <si>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</si>
  <si>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</si>
  <si>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(Figures in million Ch$)</t>
  </si>
  <si>
    <t>Cumulative Figures</t>
  </si>
  <si>
    <t>GENERATION BY TYPE OF TECHNOLOGY
Cumulative Figures
(in GWh)</t>
  </si>
  <si>
    <t xml:space="preserve">    Coal generation</t>
  </si>
  <si>
    <t>-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</si>
  <si>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</si>
  <si>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</si>
  <si>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</si>
  <si>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</si>
  <si>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</si>
  <si>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</si>
  <si>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</si>
  <si>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Dec-20</t>
  </si>
  <si>
    <t>December 31, 2020</t>
  </si>
  <si>
    <t>Sep-21</t>
  </si>
  <si>
    <t>Sep-20</t>
  </si>
  <si>
    <t>Q3 2021</t>
  </si>
  <si>
    <t>Q3 2020</t>
  </si>
  <si>
    <t>n/a</t>
  </si>
  <si>
    <t>Net Income from other investments</t>
  </si>
  <si>
    <t>Net Income from sale of assets</t>
  </si>
  <si>
    <t xml:space="preserve">the parent company at the beginning and at the end of the period </t>
  </si>
  <si>
    <t>December 31, 2021</t>
  </si>
  <si>
    <t>Dec-21</t>
  </si>
  <si>
    <t>Q4 2021</t>
  </si>
  <si>
    <t>Q4 2020</t>
  </si>
  <si>
    <t xml:space="preserve">(*) As of December 31, 2021 and December 31, 2020 the average number of paid and subscribed shares was 8,201,754,580. 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</si>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</sst>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_-* #,##0_-;\-* #,##0_-;_-* &quot;-&quot;_-;_-@_-"/>
    <numFmt numFmtId="168" formatCode="_-* #,##0.00_-;\-* #,##0.00_-;_-* &quot;-&quot;??_-;_-@_-"/>
    <numFmt numFmtId="169" formatCode="#,##0\ ;\(#,##0\);&quot;-       &quot;"/>
    <numFmt numFmtId="170" formatCode="#,##0_);[Black]\(#,##0\);&quot;-       &quot;"/>
    <numFmt numFmtId="171" formatCode="0%_);\(0%\)"/>
    <numFmt numFmtId="172" formatCode="_-* #,##0_-;\-* #,##0_-;_-* &quot;-&quot;??_-;_-@_-"/>
    <numFmt numFmtId="173" formatCode="0.0\ %\ ;\(0.0\ %\)"/>
    <numFmt numFmtId="174" formatCode="#,##0.00_);[Black]\(#,##0.00\);&quot;-       &quot;"/>
    <numFmt numFmtId="175" formatCode="0.0%"/>
    <numFmt numFmtId="176" formatCode="0.0%_);\(0.0%\)"/>
    <numFmt numFmtId="177" formatCode="#,##0.00_);\(#,##0.00\);&quot;  -  &quot;"/>
    <numFmt numFmtId="178" formatCode="0.0%;\(0.0%\)"/>
    <numFmt numFmtId="179" formatCode="#,##0.00\ ;\(#,##0.00\);&quot;-       &quot;"/>
    <numFmt numFmtId="180" formatCode="_(* #,##0.0_);_(* \(#,##0.0\);_(* &quot;-&quot;??_);_(@_)"/>
    <numFmt numFmtId="181" formatCode="0.0000%"/>
    <numFmt numFmtId="182" formatCode="_(#,##0_);\(#,##0\)"/>
    <numFmt numFmtId="183" formatCode="#,##0;\(#,##0\)"/>
    <numFmt numFmtId="184" formatCode="#,##0;\(#,##0\);\-"/>
    <numFmt numFmtId="185" formatCode="\ #,##0;\(#,##0\);\-"/>
    <numFmt numFmtId="186" formatCode="_-* #,##0.00_-;\-* #,##0.00_-;_-* &quot;-&quot;_-;_-@_-"/>
    <numFmt numFmtId="187" formatCode="#,##0.00;\(#,##0.00\)"/>
    <numFmt numFmtId="188" formatCode="0.000"/>
  </numFmts>
  <fonts count="2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8"/>
      <name val="Arial"/>
      <family val="2"/>
    </font>
    <font>
      <b/>
      <sz val="8"/>
      <name val="Arial"/>
      <family val="2"/>
    </font>
    <font>
      <sz val="8"/>
      <name val="Arial Narrow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9"/>
      <color theme="1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/>
      <bottom style="thin">
        <color theme="0"/>
      </bottom>
      <diagonal/>
    </border>
  </borders>
  <cellStyleXfs count="38">
    <xf numFmtId="0" fontId="0" fillId="0" borderId="0"/>
    <xf numFmtId="0" fontId="9" fillId="2" borderId="0" applyNumberFormat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2" fillId="0" borderId="0"/>
    <xf numFmtId="168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0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1">
    <xf numFmtId="0" fontId="0" fillId="0" borderId="0" xfId="0"/>
    <xf numFmtId="0" fontId="5" fillId="0" borderId="0" xfId="0" applyFont="1" applyFill="1" applyBorder="1"/>
    <xf numFmtId="0" fontId="18" fillId="0" borderId="0" xfId="0" applyFont="1"/>
    <xf numFmtId="0" fontId="12" fillId="4" borderId="0" xfId="21" applyFont="1" applyFill="1"/>
    <xf numFmtId="0" fontId="12" fillId="4" borderId="0" xfId="21" applyFont="1" applyFill="1" applyBorder="1"/>
    <xf numFmtId="0" fontId="12" fillId="4" borderId="9" xfId="21" applyFont="1" applyFill="1" applyBorder="1"/>
    <xf numFmtId="17" fontId="13" fillId="4" borderId="0" xfId="21" quotePrefix="1" applyNumberFormat="1" applyFont="1" applyFill="1" applyBorder="1" applyAlignment="1">
      <alignment horizontal="center" vertical="center"/>
    </xf>
    <xf numFmtId="0" fontId="13" fillId="4" borderId="0" xfId="21" applyFont="1" applyFill="1" applyAlignment="1">
      <alignment vertical="center"/>
    </xf>
    <xf numFmtId="0" fontId="12" fillId="4" borderId="10" xfId="21" applyFont="1" applyFill="1" applyBorder="1"/>
    <xf numFmtId="0" fontId="12" fillId="4" borderId="0" xfId="21" applyFont="1" applyFill="1" applyBorder="1" applyAlignment="1">
      <alignment horizontal="center" vertical="center"/>
    </xf>
    <xf numFmtId="177" fontId="12" fillId="4" borderId="0" xfId="21" applyNumberFormat="1" applyFont="1" applyFill="1" applyBorder="1" applyAlignment="1">
      <alignment vertical="center"/>
    </xf>
    <xf numFmtId="0" fontId="12" fillId="4" borderId="0" xfId="21" applyFont="1" applyFill="1" applyBorder="1" applyAlignment="1">
      <alignment vertical="center"/>
    </xf>
    <xf numFmtId="176" fontId="12" fillId="4" borderId="0" xfId="33" applyNumberFormat="1" applyFont="1" applyFill="1" applyBorder="1" applyAlignment="1">
      <alignment horizontal="right" vertical="center"/>
    </xf>
    <xf numFmtId="183" fontId="12" fillId="4" borderId="0" xfId="5" applyNumberFormat="1" applyFont="1" applyFill="1" applyBorder="1" applyAlignment="1">
      <alignment vertical="center"/>
    </xf>
    <xf numFmtId="182" fontId="12" fillId="4" borderId="0" xfId="21" applyNumberFormat="1" applyFont="1" applyFill="1"/>
    <xf numFmtId="175" fontId="12" fillId="4" borderId="0" xfId="29" applyNumberFormat="1" applyFont="1" applyFill="1" applyBorder="1" applyAlignment="1">
      <alignment vertical="center"/>
    </xf>
    <xf numFmtId="176" fontId="12" fillId="4" borderId="0" xfId="29" applyNumberFormat="1" applyFont="1" applyFill="1" applyBorder="1" applyAlignment="1">
      <alignment vertical="center"/>
    </xf>
    <xf numFmtId="177" fontId="12" fillId="4" borderId="0" xfId="21" applyNumberFormat="1" applyFont="1" applyFill="1" applyBorder="1" applyAlignment="1">
      <alignment horizontal="right" vertical="center"/>
    </xf>
    <xf numFmtId="176" fontId="12" fillId="4" borderId="0" xfId="21" applyNumberFormat="1" applyFont="1" applyFill="1" applyBorder="1" applyAlignment="1">
      <alignment horizontal="right" vertical="center"/>
    </xf>
    <xf numFmtId="0" fontId="14" fillId="4" borderId="0" xfId="21" applyFont="1" applyFill="1"/>
    <xf numFmtId="0" fontId="19" fillId="4" borderId="0" xfId="21" applyFont="1" applyFill="1"/>
    <xf numFmtId="17" fontId="13" fillId="4" borderId="9" xfId="21" applyNumberFormat="1" applyFont="1" applyFill="1" applyBorder="1" applyAlignment="1">
      <alignment horizontal="center" vertical="center"/>
    </xf>
    <xf numFmtId="17" fontId="20" fillId="4" borderId="9" xfId="21" applyNumberFormat="1" applyFont="1" applyFill="1" applyBorder="1" applyAlignment="1">
      <alignment horizontal="center" vertical="center"/>
    </xf>
    <xf numFmtId="175" fontId="13" fillId="4" borderId="9" xfId="21" applyNumberFormat="1" applyFont="1" applyFill="1" applyBorder="1" applyAlignment="1">
      <alignment horizontal="center" vertical="center"/>
    </xf>
    <xf numFmtId="176" fontId="13" fillId="4" borderId="11" xfId="33" applyNumberFormat="1" applyFont="1" applyFill="1" applyBorder="1" applyAlignment="1">
      <alignment horizontal="right" vertical="center"/>
    </xf>
    <xf numFmtId="0" fontId="6" fillId="0" borderId="0" xfId="18" applyFont="1" applyFill="1" applyBorder="1"/>
    <xf numFmtId="0" fontId="2" fillId="0" borderId="0" xfId="18" applyFont="1" applyFill="1" applyBorder="1"/>
    <xf numFmtId="0" fontId="12" fillId="0" borderId="0" xfId="18" applyFont="1"/>
    <xf numFmtId="178" fontId="12" fillId="0" borderId="0" xfId="30" applyNumberFormat="1" applyFont="1" applyBorder="1" applyAlignment="1">
      <alignment vertical="center"/>
    </xf>
    <xf numFmtId="0" fontId="12" fillId="4" borderId="0" xfId="18" applyFont="1" applyFill="1"/>
    <xf numFmtId="178" fontId="12" fillId="4" borderId="0" xfId="30" applyNumberFormat="1" applyFont="1" applyFill="1" applyBorder="1" applyAlignment="1">
      <alignment vertical="center"/>
    </xf>
    <xf numFmtId="0" fontId="12" fillId="0" borderId="0" xfId="18" applyFont="1" applyAlignment="1">
      <alignment vertical="center"/>
    </xf>
    <xf numFmtId="0" fontId="12" fillId="4" borderId="0" xfId="18" applyFont="1" applyFill="1" applyAlignment="1">
      <alignment vertical="center"/>
    </xf>
    <xf numFmtId="38" fontId="12" fillId="0" borderId="0" xfId="18" applyNumberFormat="1" applyFont="1"/>
    <xf numFmtId="0" fontId="13" fillId="4" borderId="0" xfId="18" applyFont="1" applyFill="1" applyBorder="1" applyAlignment="1">
      <alignment horizontal="center" vertical="center" wrapText="1"/>
    </xf>
    <xf numFmtId="17" fontId="20" fillId="4" borderId="0" xfId="21" applyNumberFormat="1" applyFont="1" applyFill="1" applyBorder="1" applyAlignment="1">
      <alignment horizontal="center" vertical="center"/>
    </xf>
    <xf numFmtId="17" fontId="13" fillId="4" borderId="0" xfId="21" applyNumberFormat="1" applyFont="1" applyFill="1" applyBorder="1" applyAlignment="1">
      <alignment horizontal="center" vertical="center"/>
    </xf>
    <xf numFmtId="175" fontId="13" fillId="4" borderId="0" xfId="21" applyNumberFormat="1" applyFont="1" applyFill="1" applyBorder="1" applyAlignment="1">
      <alignment horizontal="center" vertical="center"/>
    </xf>
    <xf numFmtId="0" fontId="13" fillId="4" borderId="0" xfId="21" applyFont="1" applyFill="1" applyAlignment="1">
      <alignment horizontal="center"/>
    </xf>
    <xf numFmtId="0" fontId="13" fillId="4" borderId="0" xfId="21" applyFont="1" applyFill="1" applyAlignment="1">
      <alignment horizontal="left" vertical="center"/>
    </xf>
    <xf numFmtId="0" fontId="13" fillId="4" borderId="0" xfId="21" applyFont="1" applyFill="1" applyBorder="1" applyAlignment="1">
      <alignment horizontal="left" vertical="center" wrapText="1"/>
    </xf>
    <xf numFmtId="0" fontId="12" fillId="4" borderId="12" xfId="21" applyFont="1" applyFill="1" applyBorder="1"/>
    <xf numFmtId="169" fontId="12" fillId="4" borderId="0" xfId="0" applyNumberFormat="1" applyFont="1" applyFill="1" applyBorder="1" applyAlignment="1" applyProtection="1">
      <alignment vertical="center"/>
      <protection locked="0"/>
    </xf>
    <xf numFmtId="169" fontId="13" fillId="4" borderId="0" xfId="0" applyNumberFormat="1" applyFont="1" applyFill="1" applyBorder="1" applyAlignment="1" applyProtection="1">
      <alignment vertical="center"/>
      <protection locked="0"/>
    </xf>
    <xf numFmtId="0" fontId="12" fillId="0" borderId="0" xfId="0" applyFont="1" applyFill="1" applyBorder="1"/>
    <xf numFmtId="0" fontId="21" fillId="0" borderId="0" xfId="0" applyFont="1"/>
    <xf numFmtId="166" fontId="21" fillId="0" borderId="0" xfId="0" applyNumberFormat="1" applyFont="1"/>
    <xf numFmtId="0" fontId="21" fillId="4" borderId="0" xfId="0" applyFont="1" applyFill="1" applyBorder="1" applyAlignment="1">
      <alignment horizontal="center" vertical="top" wrapText="1"/>
    </xf>
    <xf numFmtId="10" fontId="21" fillId="4" borderId="0" xfId="29" applyNumberFormat="1" applyFont="1" applyFill="1"/>
    <xf numFmtId="0" fontId="21" fillId="4" borderId="0" xfId="0" applyFont="1" applyFill="1"/>
    <xf numFmtId="180" fontId="12" fillId="3" borderId="0" xfId="5" applyNumberFormat="1" applyFont="1" applyFill="1" applyBorder="1"/>
    <xf numFmtId="17" fontId="22" fillId="4" borderId="0" xfId="21" applyNumberFormat="1" applyFont="1" applyFill="1"/>
    <xf numFmtId="184" fontId="12" fillId="4" borderId="0" xfId="21" applyNumberFormat="1" applyFont="1" applyFill="1" applyBorder="1" applyAlignment="1">
      <alignment vertical="center"/>
    </xf>
    <xf numFmtId="0" fontId="13" fillId="4" borderId="11" xfId="21" applyFont="1" applyFill="1" applyBorder="1"/>
    <xf numFmtId="184" fontId="13" fillId="4" borderId="11" xfId="21" applyNumberFormat="1" applyFont="1" applyFill="1" applyBorder="1" applyAlignment="1">
      <alignment horizontal="right" vertical="center"/>
    </xf>
    <xf numFmtId="184" fontId="13" fillId="4" borderId="9" xfId="21" applyNumberFormat="1" applyFont="1" applyFill="1" applyBorder="1" applyAlignment="1">
      <alignment horizontal="right" vertical="center"/>
    </xf>
    <xf numFmtId="184" fontId="13" fillId="4" borderId="0" xfId="21" applyNumberFormat="1" applyFont="1" applyFill="1" applyBorder="1" applyAlignment="1">
      <alignment vertical="center"/>
    </xf>
    <xf numFmtId="0" fontId="13" fillId="4" borderId="9" xfId="21" applyFont="1" applyFill="1" applyBorder="1"/>
    <xf numFmtId="176" fontId="13" fillId="4" borderId="9" xfId="33" applyNumberFormat="1" applyFont="1" applyFill="1" applyBorder="1" applyAlignment="1">
      <alignment horizontal="right" vertical="center"/>
    </xf>
    <xf numFmtId="184" fontId="12" fillId="4" borderId="0" xfId="21" applyNumberFormat="1" applyFont="1" applyFill="1"/>
    <xf numFmtId="184" fontId="12" fillId="4" borderId="0" xfId="21" applyNumberFormat="1" applyFont="1" applyFill="1" applyBorder="1"/>
    <xf numFmtId="0" fontId="12" fillId="4" borderId="0" xfId="26" applyFont="1" applyFill="1"/>
    <xf numFmtId="0" fontId="13" fillId="4" borderId="0" xfId="26" applyFont="1" applyFill="1"/>
    <xf numFmtId="0" fontId="23" fillId="0" borderId="0" xfId="0" applyFont="1" applyBorder="1" applyAlignment="1">
      <alignment vertical="center" wrapText="1"/>
    </xf>
    <xf numFmtId="0" fontId="12" fillId="4" borderId="0" xfId="26" applyFont="1" applyFill="1" applyAlignment="1">
      <alignment vertical="center"/>
    </xf>
    <xf numFmtId="0" fontId="13" fillId="4" borderId="0" xfId="26" applyFont="1" applyFill="1" applyAlignment="1">
      <alignment horizontal="center"/>
    </xf>
    <xf numFmtId="172" fontId="12" fillId="4" borderId="0" xfId="5" applyNumberFormat="1" applyFont="1" applyFill="1"/>
    <xf numFmtId="0" fontId="23" fillId="4" borderId="0" xfId="0" applyFont="1" applyFill="1" applyBorder="1" applyAlignment="1">
      <alignment vertical="center" wrapText="1"/>
    </xf>
    <xf numFmtId="0" fontId="12" fillId="4" borderId="0" xfId="26" quotePrefix="1" applyFont="1" applyFill="1" applyAlignment="1">
      <alignment horizontal="left"/>
    </xf>
    <xf numFmtId="0" fontId="12" fillId="0" borderId="0" xfId="18" applyFont="1" applyAlignment="1">
      <alignment horizontal="center"/>
    </xf>
    <xf numFmtId="14" fontId="22" fillId="0" borderId="0" xfId="18" applyNumberFormat="1" applyFont="1"/>
    <xf numFmtId="0" fontId="21" fillId="0" borderId="0" xfId="0" applyFont="1" applyBorder="1"/>
    <xf numFmtId="0" fontId="12" fillId="4" borderId="0" xfId="0" applyFont="1" applyFill="1" applyBorder="1"/>
    <xf numFmtId="0" fontId="13" fillId="4" borderId="9" xfId="18" applyFont="1" applyFill="1" applyBorder="1" applyAlignment="1">
      <alignment horizontal="left" vertical="center" indent="1"/>
    </xf>
    <xf numFmtId="169" fontId="13" fillId="4" borderId="9" xfId="18" applyNumberFormat="1" applyFont="1" applyFill="1" applyBorder="1" applyAlignment="1">
      <alignment vertical="center"/>
    </xf>
    <xf numFmtId="170" fontId="13" fillId="4" borderId="9" xfId="18" applyNumberFormat="1" applyFont="1" applyFill="1" applyBorder="1" applyAlignment="1">
      <alignment vertical="center"/>
    </xf>
    <xf numFmtId="171" fontId="13" fillId="4" borderId="9" xfId="33" applyNumberFormat="1" applyFont="1" applyFill="1" applyBorder="1" applyAlignment="1">
      <alignment vertical="center"/>
    </xf>
    <xf numFmtId="0" fontId="12" fillId="4" borderId="0" xfId="18" applyFont="1" applyFill="1" applyBorder="1"/>
    <xf numFmtId="0" fontId="21" fillId="4" borderId="0" xfId="0" applyFont="1" applyFill="1" applyBorder="1"/>
    <xf numFmtId="10" fontId="12" fillId="4" borderId="0" xfId="29" applyNumberFormat="1" applyFont="1" applyFill="1" applyBorder="1"/>
    <xf numFmtId="176" fontId="13" fillId="4" borderId="0" xfId="33" applyNumberFormat="1" applyFont="1" applyFill="1" applyBorder="1" applyAlignment="1">
      <alignment horizontal="right" vertical="center"/>
    </xf>
    <xf numFmtId="169" fontId="12" fillId="4" borderId="0" xfId="18" applyNumberFormat="1" applyFont="1" applyFill="1" applyBorder="1"/>
    <xf numFmtId="0" fontId="23" fillId="4" borderId="0" xfId="0" applyFont="1" applyFill="1" applyBorder="1"/>
    <xf numFmtId="0" fontId="12" fillId="0" borderId="0" xfId="18" applyFont="1" applyFill="1"/>
    <xf numFmtId="0" fontId="13" fillId="4" borderId="0" xfId="24" applyFont="1" applyFill="1" applyBorder="1" applyAlignment="1">
      <alignment horizontal="left" vertical="center" indent="1"/>
    </xf>
    <xf numFmtId="179" fontId="13" fillId="4" borderId="0" xfId="15" applyNumberFormat="1" applyFont="1" applyFill="1" applyBorder="1" applyAlignment="1">
      <alignment horizontal="right" vertical="center"/>
    </xf>
    <xf numFmtId="179" fontId="13" fillId="4" borderId="10" xfId="15" applyNumberFormat="1" applyFont="1" applyFill="1" applyBorder="1" applyAlignment="1">
      <alignment horizontal="right" vertical="center"/>
    </xf>
    <xf numFmtId="176" fontId="13" fillId="4" borderId="10" xfId="33" applyNumberFormat="1" applyFont="1" applyFill="1" applyBorder="1" applyAlignment="1">
      <alignment horizontal="right" vertical="center"/>
    </xf>
    <xf numFmtId="0" fontId="12" fillId="0" borderId="0" xfId="18" applyFont="1" applyFill="1" applyBorder="1"/>
    <xf numFmtId="0" fontId="22" fillId="4" borderId="0" xfId="21" applyFont="1" applyFill="1"/>
    <xf numFmtId="185" fontId="12" fillId="4" borderId="0" xfId="21" applyNumberFormat="1" applyFont="1" applyFill="1"/>
    <xf numFmtId="185" fontId="12" fillId="4" borderId="0" xfId="21" applyNumberFormat="1" applyFont="1" applyFill="1" applyBorder="1"/>
    <xf numFmtId="0" fontId="22" fillId="4" borderId="0" xfId="26" applyFont="1" applyFill="1"/>
    <xf numFmtId="0" fontId="12" fillId="0" borderId="0" xfId="18" applyFont="1" applyFill="1" applyBorder="1" applyAlignment="1">
      <alignment horizontal="left" vertical="center" wrapText="1" indent="2"/>
    </xf>
    <xf numFmtId="169" fontId="12" fillId="0" borderId="0" xfId="18" applyNumberFormat="1" applyFont="1" applyFill="1" applyBorder="1" applyAlignment="1">
      <alignment vertical="center"/>
    </xf>
    <xf numFmtId="170" fontId="12" fillId="0" borderId="0" xfId="18" applyNumberFormat="1" applyFont="1" applyFill="1" applyBorder="1" applyAlignment="1">
      <alignment vertical="center"/>
    </xf>
    <xf numFmtId="181" fontId="12" fillId="0" borderId="0" xfId="33" applyNumberFormat="1" applyFont="1" applyFill="1" applyBorder="1" applyAlignment="1">
      <alignment vertical="center"/>
    </xf>
    <xf numFmtId="169" fontId="12" fillId="0" borderId="0" xfId="18" applyNumberFormat="1" applyFont="1"/>
    <xf numFmtId="176" fontId="12" fillId="0" borderId="0" xfId="33" applyNumberFormat="1" applyFont="1" applyFill="1" applyBorder="1" applyAlignment="1">
      <alignment vertical="center"/>
    </xf>
    <xf numFmtId="0" fontId="21" fillId="4" borderId="0" xfId="0" applyFont="1" applyFill="1" applyBorder="1" applyAlignment="1">
      <alignment horizontal="center" vertical="top" wrapText="1"/>
    </xf>
    <xf numFmtId="0" fontId="13" fillId="4" borderId="0" xfId="21" applyFont="1" applyFill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13" fillId="4" borderId="9" xfId="21" applyFont="1" applyFill="1" applyBorder="1" applyAlignment="1">
      <alignment horizontal="center"/>
    </xf>
    <xf numFmtId="0" fontId="13" fillId="4" borderId="0" xfId="21" applyFont="1" applyFill="1" applyBorder="1" applyAlignment="1">
      <alignment horizontal="center" vertical="center"/>
    </xf>
    <xf numFmtId="17" fontId="13" fillId="4" borderId="9" xfId="21" applyNumberFormat="1" applyFont="1" applyFill="1" applyBorder="1" applyAlignment="1">
      <alignment horizontal="center" vertical="center" wrapText="1"/>
    </xf>
    <xf numFmtId="0" fontId="13" fillId="4" borderId="9" xfId="18" applyFont="1" applyFill="1" applyBorder="1" applyAlignment="1">
      <alignment horizontal="center" vertical="center" wrapText="1"/>
    </xf>
    <xf numFmtId="0" fontId="13" fillId="4" borderId="1" xfId="21" applyFont="1" applyFill="1" applyBorder="1" applyAlignment="1">
      <alignment horizontal="center" vertical="center" wrapText="1"/>
    </xf>
    <xf numFmtId="17" fontId="13" fillId="4" borderId="1" xfId="21" applyNumberFormat="1" applyFont="1" applyFill="1" applyBorder="1" applyAlignment="1">
      <alignment horizontal="center" vertical="center"/>
    </xf>
    <xf numFmtId="0" fontId="13" fillId="4" borderId="1" xfId="21" applyFont="1" applyFill="1" applyBorder="1" applyAlignment="1">
      <alignment horizontal="center" vertical="center"/>
    </xf>
    <xf numFmtId="176" fontId="13" fillId="4" borderId="9" xfId="33" applyNumberFormat="1" applyFont="1" applyFill="1" applyBorder="1" applyAlignment="1">
      <alignment vertical="center"/>
    </xf>
    <xf numFmtId="0" fontId="13" fillId="4" borderId="2" xfId="24" applyFont="1" applyFill="1" applyBorder="1" applyAlignment="1">
      <alignment horizontal="left" vertical="center" indent="1"/>
    </xf>
    <xf numFmtId="170" fontId="13" fillId="5" borderId="2" xfId="7" applyNumberFormat="1" applyFont="1" applyFill="1" applyBorder="1" applyAlignment="1">
      <alignment vertical="center"/>
    </xf>
    <xf numFmtId="169" fontId="13" fillId="4" borderId="2" xfId="24" applyNumberFormat="1" applyFont="1" applyFill="1" applyBorder="1" applyAlignment="1">
      <alignment horizontal="right" vertical="center"/>
    </xf>
    <xf numFmtId="176" fontId="13" fillId="4" borderId="2" xfId="33" applyNumberFormat="1" applyFont="1" applyFill="1" applyBorder="1" applyAlignment="1">
      <alignment horizontal="right" vertical="center"/>
    </xf>
    <xf numFmtId="0" fontId="12" fillId="4" borderId="0" xfId="24" applyFont="1" applyFill="1" applyBorder="1" applyAlignment="1">
      <alignment horizontal="left" vertical="center" indent="2"/>
    </xf>
    <xf numFmtId="170" fontId="12" fillId="5" borderId="2" xfId="7" applyNumberFormat="1" applyFont="1" applyFill="1" applyBorder="1" applyAlignment="1">
      <alignment vertical="center"/>
    </xf>
    <xf numFmtId="169" fontId="12" fillId="4" borderId="2" xfId="24" applyNumberFormat="1" applyFont="1" applyFill="1" applyBorder="1" applyAlignment="1">
      <alignment horizontal="right" vertical="center"/>
    </xf>
    <xf numFmtId="176" fontId="12" fillId="4" borderId="2" xfId="33" applyNumberFormat="1" applyFont="1" applyFill="1" applyBorder="1" applyAlignment="1">
      <alignment horizontal="right" vertical="center"/>
    </xf>
    <xf numFmtId="0" fontId="12" fillId="4" borderId="2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169" fontId="12" fillId="4" borderId="3" xfId="24" applyNumberFormat="1" applyFont="1" applyFill="1" applyBorder="1" applyAlignment="1">
      <alignment horizontal="right" vertical="center"/>
    </xf>
    <xf numFmtId="176" fontId="12" fillId="4" borderId="3" xfId="33" applyNumberFormat="1" applyFont="1" applyFill="1" applyBorder="1" applyAlignment="1">
      <alignment horizontal="right" vertical="center"/>
    </xf>
    <xf numFmtId="0" fontId="13" fillId="4" borderId="1" xfId="24" applyFont="1" applyFill="1" applyBorder="1" applyAlignment="1">
      <alignment horizontal="left" vertical="center" indent="1"/>
    </xf>
    <xf numFmtId="169" fontId="13" fillId="4" borderId="1" xfId="24" applyNumberFormat="1" applyFont="1" applyFill="1" applyBorder="1" applyAlignment="1">
      <alignment horizontal="right" vertical="center"/>
    </xf>
    <xf numFmtId="176" fontId="13" fillId="4" borderId="1" xfId="33" applyNumberFormat="1" applyFont="1" applyFill="1" applyBorder="1" applyAlignment="1">
      <alignment horizontal="right" vertical="center"/>
    </xf>
    <xf numFmtId="0" fontId="13" fillId="4" borderId="0" xfId="24" applyFont="1" applyFill="1" applyBorder="1" applyAlignment="1">
      <alignment horizontal="left" vertical="center" wrapText="1" indent="2"/>
    </xf>
    <xf numFmtId="169" fontId="13" fillId="4" borderId="0" xfId="24" applyNumberFormat="1" applyFont="1" applyFill="1" applyBorder="1" applyAlignment="1">
      <alignment horizontal="right" vertical="center"/>
    </xf>
    <xf numFmtId="0" fontId="12" fillId="4" borderId="2" xfId="24" applyFont="1" applyFill="1" applyBorder="1" applyAlignment="1">
      <alignment horizontal="left" vertical="center" wrapText="1" indent="2"/>
    </xf>
    <xf numFmtId="0" fontId="12" fillId="4" borderId="0" xfId="18" applyFont="1" applyFill="1" applyBorder="1" applyAlignment="1">
      <alignment horizontal="left" vertical="center" indent="2"/>
    </xf>
    <xf numFmtId="172" fontId="12" fillId="4" borderId="0" xfId="5" applyNumberFormat="1" applyFont="1" applyFill="1" applyBorder="1" applyAlignment="1">
      <alignment vertical="center"/>
    </xf>
    <xf numFmtId="179" fontId="12" fillId="4" borderId="0" xfId="18" applyNumberFormat="1" applyFont="1" applyFill="1" applyBorder="1" applyAlignment="1">
      <alignment vertical="center"/>
    </xf>
    <xf numFmtId="174" fontId="13" fillId="5" borderId="2" xfId="7" applyNumberFormat="1" applyFont="1" applyFill="1" applyBorder="1" applyAlignment="1">
      <alignment vertical="center"/>
    </xf>
    <xf numFmtId="179" fontId="13" fillId="4" borderId="2" xfId="15" applyNumberFormat="1" applyFont="1" applyFill="1" applyBorder="1" applyAlignment="1">
      <alignment horizontal="right" vertical="center"/>
    </xf>
    <xf numFmtId="0" fontId="13" fillId="4" borderId="1" xfId="21" applyFont="1" applyFill="1" applyBorder="1" applyAlignment="1">
      <alignment horizontal="center" wrapText="1"/>
    </xf>
    <xf numFmtId="175" fontId="13" fillId="4" borderId="1" xfId="21" applyNumberFormat="1" applyFont="1" applyFill="1" applyBorder="1" applyAlignment="1">
      <alignment horizontal="center" vertical="center"/>
    </xf>
    <xf numFmtId="17" fontId="13" fillId="4" borderId="4" xfId="21" applyNumberFormat="1" applyFont="1" applyFill="1" applyBorder="1" applyAlignment="1">
      <alignment horizontal="center" vertical="center"/>
    </xf>
    <xf numFmtId="175" fontId="13" fillId="4" borderId="4" xfId="21" applyNumberFormat="1" applyFont="1" applyFill="1" applyBorder="1" applyAlignment="1">
      <alignment horizontal="center" vertical="center"/>
    </xf>
    <xf numFmtId="0" fontId="12" fillId="4" borderId="2" xfId="21" applyFont="1" applyFill="1" applyBorder="1" applyAlignment="1">
      <alignment vertical="center"/>
    </xf>
    <xf numFmtId="0" fontId="13" fillId="4" borderId="2" xfId="21" applyFont="1" applyFill="1" applyBorder="1" applyAlignment="1">
      <alignment vertical="center"/>
    </xf>
    <xf numFmtId="169" fontId="12" fillId="0" borderId="2" xfId="24" applyNumberFormat="1" applyFont="1" applyFill="1" applyBorder="1" applyAlignment="1">
      <alignment horizontal="right" vertical="center"/>
    </xf>
    <xf numFmtId="0" fontId="15" fillId="4" borderId="2" xfId="21" applyFont="1" applyFill="1" applyBorder="1"/>
    <xf numFmtId="0" fontId="16" fillId="4" borderId="2" xfId="21" applyFont="1" applyFill="1" applyBorder="1"/>
    <xf numFmtId="0" fontId="13" fillId="4" borderId="4" xfId="21" applyFont="1" applyFill="1" applyBorder="1" applyAlignment="1">
      <alignment horizontal="center" vertical="center" wrapText="1"/>
    </xf>
    <xf numFmtId="185" fontId="12" fillId="4" borderId="2" xfId="5" applyNumberFormat="1" applyFont="1" applyFill="1" applyBorder="1" applyAlignment="1">
      <alignment horizontal="right" vertical="center"/>
    </xf>
    <xf numFmtId="185" fontId="12" fillId="4" borderId="0" xfId="5" applyNumberFormat="1" applyFont="1" applyFill="1" applyBorder="1" applyAlignment="1">
      <alignment horizontal="right" vertical="center"/>
    </xf>
    <xf numFmtId="185" fontId="13" fillId="4" borderId="2" xfId="5" applyNumberFormat="1" applyFont="1" applyFill="1" applyBorder="1" applyAlignment="1">
      <alignment horizontal="right" vertical="center"/>
    </xf>
    <xf numFmtId="0" fontId="13" fillId="4" borderId="1" xfId="18" applyFont="1" applyFill="1" applyBorder="1" applyAlignment="1">
      <alignment horizontal="center" vertical="center" wrapText="1"/>
    </xf>
    <xf numFmtId="0" fontId="13" fillId="0" borderId="3" xfId="21" applyFont="1" applyFill="1" applyBorder="1" applyAlignment="1">
      <alignment vertical="center"/>
    </xf>
    <xf numFmtId="169" fontId="12" fillId="4" borderId="3" xfId="15" applyNumberFormat="1" applyFont="1" applyFill="1" applyBorder="1" applyAlignment="1">
      <alignment vertical="center"/>
    </xf>
    <xf numFmtId="169" fontId="12" fillId="0" borderId="3" xfId="27" applyNumberFormat="1" applyFont="1" applyFill="1" applyBorder="1" applyAlignment="1">
      <alignment vertical="center"/>
    </xf>
    <xf numFmtId="176" fontId="12" fillId="0" borderId="3" xfId="30" applyNumberFormat="1" applyFont="1" applyFill="1" applyBorder="1" applyAlignment="1">
      <alignment vertical="center"/>
    </xf>
    <xf numFmtId="0" fontId="13" fillId="4" borderId="1" xfId="21" applyFont="1" applyFill="1" applyBorder="1" applyAlignment="1">
      <alignment vertical="center"/>
    </xf>
    <xf numFmtId="170" fontId="13" fillId="5" borderId="1" xfId="7" applyNumberFormat="1" applyFont="1" applyFill="1" applyBorder="1" applyAlignment="1">
      <alignment vertical="center"/>
    </xf>
    <xf numFmtId="0" fontId="16" fillId="0" borderId="10" xfId="21" applyFont="1" applyFill="1" applyBorder="1" applyAlignment="1">
      <alignment horizontal="left" vertical="center" indent="1"/>
    </xf>
    <xf numFmtId="176" fontId="12" fillId="4" borderId="5" xfId="33" applyNumberFormat="1" applyFont="1" applyFill="1" applyBorder="1" applyAlignment="1">
      <alignment horizontal="right" vertical="center"/>
    </xf>
    <xf numFmtId="0" fontId="16" fillId="0" borderId="2" xfId="21" applyFont="1" applyFill="1" applyBorder="1" applyAlignment="1">
      <alignment horizontal="left" vertical="center" indent="1"/>
    </xf>
    <xf numFmtId="38" fontId="12" fillId="0" borderId="1" xfId="18" applyNumberFormat="1" applyFont="1" applyBorder="1"/>
    <xf numFmtId="0" fontId="12" fillId="0" borderId="1" xfId="18" applyFont="1" applyBorder="1"/>
    <xf numFmtId="17" fontId="13" fillId="4" borderId="1" xfId="21" quotePrefix="1" applyNumberFormat="1" applyFont="1" applyFill="1" applyBorder="1" applyAlignment="1">
      <alignment horizontal="center" vertical="center"/>
    </xf>
    <xf numFmtId="17" fontId="13" fillId="4" borderId="1" xfId="21" quotePrefix="1" applyNumberFormat="1" applyFont="1" applyFill="1" applyBorder="1" applyAlignment="1">
      <alignment horizontal="center" vertical="center" wrapText="1"/>
    </xf>
    <xf numFmtId="0" fontId="13" fillId="4" borderId="5" xfId="21" applyFont="1" applyFill="1" applyBorder="1"/>
    <xf numFmtId="0" fontId="12" fillId="4" borderId="5" xfId="21" applyFont="1" applyFill="1" applyBorder="1" applyAlignment="1">
      <alignment vertical="center"/>
    </xf>
    <xf numFmtId="0" fontId="12" fillId="4" borderId="5" xfId="21" applyFont="1" applyFill="1" applyBorder="1" applyAlignment="1">
      <alignment horizontal="center" vertical="center"/>
    </xf>
    <xf numFmtId="186" fontId="12" fillId="5" borderId="5" xfId="6" applyNumberFormat="1" applyFont="1" applyFill="1" applyBorder="1" applyAlignment="1">
      <alignment vertical="center"/>
    </xf>
    <xf numFmtId="186" fontId="12" fillId="4" borderId="5" xfId="6" applyNumberFormat="1" applyFont="1" applyFill="1" applyBorder="1" applyAlignment="1">
      <alignment vertical="center"/>
    </xf>
    <xf numFmtId="174" fontId="12" fillId="4" borderId="5" xfId="21" applyNumberFormat="1" applyFont="1" applyFill="1" applyBorder="1" applyAlignment="1">
      <alignment horizontal="right" vertical="center"/>
    </xf>
    <xf numFmtId="186" fontId="12" fillId="5" borderId="0" xfId="6" applyNumberFormat="1" applyFont="1" applyFill="1" applyBorder="1" applyAlignment="1">
      <alignment vertical="center"/>
    </xf>
    <xf numFmtId="186" fontId="12" fillId="4" borderId="0" xfId="6" applyNumberFormat="1" applyFont="1" applyFill="1" applyBorder="1" applyAlignment="1">
      <alignment vertical="center"/>
    </xf>
    <xf numFmtId="174" fontId="12" fillId="4" borderId="0" xfId="21" applyNumberFormat="1" applyFont="1" applyFill="1" applyBorder="1" applyAlignment="1">
      <alignment horizontal="right" vertical="center"/>
    </xf>
    <xf numFmtId="0" fontId="12" fillId="4" borderId="6" xfId="21" applyFont="1" applyFill="1" applyBorder="1"/>
    <xf numFmtId="0" fontId="12" fillId="4" borderId="6" xfId="21" applyFont="1" applyFill="1" applyBorder="1" applyAlignment="1">
      <alignment vertical="center"/>
    </xf>
    <xf numFmtId="0" fontId="12" fillId="4" borderId="6" xfId="21" applyFont="1" applyFill="1" applyBorder="1" applyAlignment="1">
      <alignment horizontal="center" vertical="center"/>
    </xf>
    <xf numFmtId="182" fontId="12" fillId="5" borderId="6" xfId="5" applyNumberFormat="1" applyFont="1" applyFill="1" applyBorder="1" applyAlignment="1">
      <alignment vertical="center"/>
    </xf>
    <xf numFmtId="182" fontId="12" fillId="4" borderId="6" xfId="5" applyNumberFormat="1" applyFont="1" applyFill="1" applyBorder="1" applyAlignment="1">
      <alignment vertical="center"/>
    </xf>
    <xf numFmtId="170" fontId="12" fillId="4" borderId="6" xfId="5" applyNumberFormat="1" applyFont="1" applyFill="1" applyBorder="1" applyAlignment="1">
      <alignment horizontal="right" vertical="center"/>
    </xf>
    <xf numFmtId="183" fontId="12" fillId="4" borderId="6" xfId="5" applyNumberFormat="1" applyFont="1" applyFill="1" applyBorder="1" applyAlignment="1">
      <alignment vertical="center"/>
    </xf>
    <xf numFmtId="2" fontId="12" fillId="4" borderId="5" xfId="21" applyNumberFormat="1" applyFont="1" applyFill="1" applyBorder="1" applyAlignment="1">
      <alignment vertical="center"/>
    </xf>
    <xf numFmtId="177" fontId="12" fillId="4" borderId="5" xfId="21" applyNumberFormat="1" applyFont="1" applyFill="1" applyBorder="1" applyAlignment="1">
      <alignment vertical="center"/>
    </xf>
    <xf numFmtId="175" fontId="12" fillId="5" borderId="0" xfId="29" applyNumberFormat="1" applyFont="1" applyFill="1" applyBorder="1" applyAlignment="1">
      <alignment vertical="center"/>
    </xf>
    <xf numFmtId="168" fontId="12" fillId="5" borderId="6" xfId="21" applyNumberFormat="1" applyFont="1" applyFill="1" applyBorder="1" applyAlignment="1">
      <alignment vertical="center"/>
    </xf>
    <xf numFmtId="174" fontId="12" fillId="4" borderId="6" xfId="21" applyNumberFormat="1" applyFont="1" applyFill="1" applyBorder="1" applyAlignment="1">
      <alignment horizontal="right" vertical="center"/>
    </xf>
    <xf numFmtId="187" fontId="12" fillId="4" borderId="9" xfId="21" applyNumberFormat="1" applyFont="1" applyFill="1" applyBorder="1" applyAlignment="1">
      <alignment vertical="center"/>
    </xf>
    <xf numFmtId="176" fontId="12" fillId="4" borderId="6" xfId="33" applyNumberFormat="1" applyFont="1" applyFill="1" applyBorder="1" applyAlignment="1">
      <alignment horizontal="right" vertical="center"/>
    </xf>
    <xf numFmtId="176" fontId="12" fillId="5" borderId="5" xfId="21" applyNumberFormat="1" applyFont="1" applyFill="1" applyBorder="1" applyAlignment="1">
      <alignment horizontal="right" vertical="center"/>
    </xf>
    <xf numFmtId="176" fontId="12" fillId="5" borderId="0" xfId="21" applyNumberFormat="1" applyFont="1" applyFill="1" applyBorder="1" applyAlignment="1">
      <alignment horizontal="right" vertical="center"/>
    </xf>
    <xf numFmtId="176" fontId="12" fillId="5" borderId="6" xfId="21" applyNumberFormat="1" applyFont="1" applyFill="1" applyBorder="1" applyAlignment="1">
      <alignment horizontal="right" vertical="center"/>
    </xf>
    <xf numFmtId="176" fontId="12" fillId="4" borderId="6" xfId="21" applyNumberFormat="1" applyFont="1" applyFill="1" applyBorder="1" applyAlignment="1">
      <alignment horizontal="right" vertical="center"/>
    </xf>
    <xf numFmtId="0" fontId="12" fillId="4" borderId="1" xfId="21" applyFont="1" applyFill="1" applyBorder="1"/>
    <xf numFmtId="0" fontId="14" fillId="4" borderId="1" xfId="21" applyFont="1" applyFill="1" applyBorder="1"/>
    <xf numFmtId="168" fontId="12" fillId="4" borderId="6" xfId="21" applyNumberFormat="1" applyFont="1" applyFill="1" applyBorder="1" applyAlignment="1">
      <alignment horizontal="right" vertical="center"/>
    </xf>
    <xf numFmtId="172" fontId="13" fillId="4" borderId="1" xfId="15" applyNumberFormat="1" applyFont="1" applyFill="1" applyBorder="1" applyAlignment="1">
      <alignment vertical="center"/>
    </xf>
    <xf numFmtId="38" fontId="2" fillId="0" borderId="1" xfId="18" applyNumberFormat="1" applyFont="1" applyBorder="1"/>
    <xf numFmtId="0" fontId="2" fillId="0" borderId="1" xfId="18" applyFont="1" applyBorder="1"/>
    <xf numFmtId="17" fontId="13" fillId="4" borderId="1" xfId="21" applyNumberFormat="1" applyFont="1" applyFill="1" applyBorder="1" applyAlignment="1">
      <alignment horizontal="center" vertical="center" wrapText="1"/>
    </xf>
    <xf numFmtId="17" fontId="13" fillId="4" borderId="4" xfId="21" applyNumberFormat="1" applyFont="1" applyFill="1" applyBorder="1" applyAlignment="1">
      <alignment horizontal="center" vertical="center" wrapText="1"/>
    </xf>
    <xf numFmtId="17" fontId="13" fillId="4" borderId="0" xfId="21" applyNumberFormat="1" applyFont="1" applyFill="1" applyBorder="1" applyAlignment="1">
      <alignment horizontal="center" vertical="center" wrapText="1"/>
    </xf>
    <xf numFmtId="17" fontId="20" fillId="4" borderId="0" xfId="21" applyNumberFormat="1" applyFont="1" applyFill="1" applyBorder="1" applyAlignment="1">
      <alignment horizontal="center" vertical="center" wrapText="1"/>
    </xf>
    <xf numFmtId="169" fontId="12" fillId="4" borderId="2" xfId="0" applyNumberFormat="1" applyFont="1" applyFill="1" applyBorder="1" applyAlignment="1" applyProtection="1">
      <alignment horizontal="right" vertical="center"/>
      <protection locked="0"/>
    </xf>
    <xf numFmtId="170" fontId="12" fillId="5" borderId="0" xfId="7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 applyProtection="1">
      <alignment horizontal="right" vertical="center"/>
      <protection locked="0"/>
    </xf>
    <xf numFmtId="0" fontId="12" fillId="4" borderId="3" xfId="21" applyFont="1" applyFill="1" applyBorder="1" applyAlignment="1">
      <alignment vertical="center"/>
    </xf>
    <xf numFmtId="169" fontId="12" fillId="4" borderId="3" xfId="0" applyNumberFormat="1" applyFont="1" applyFill="1" applyBorder="1" applyAlignment="1" applyProtection="1">
      <alignment vertical="center"/>
      <protection locked="0"/>
    </xf>
    <xf numFmtId="169" fontId="12" fillId="4" borderId="3" xfId="0" applyNumberFormat="1" applyFont="1" applyFill="1" applyBorder="1" applyAlignment="1" applyProtection="1">
      <alignment horizontal="right" vertical="center"/>
      <protection locked="0"/>
    </xf>
    <xf numFmtId="169" fontId="13" fillId="4" borderId="1" xfId="0" applyNumberFormat="1" applyFont="1" applyFill="1" applyBorder="1" applyAlignment="1" applyProtection="1">
      <alignment horizontal="right" vertical="center"/>
      <protection locked="0"/>
    </xf>
    <xf numFmtId="9" fontId="13" fillId="5" borderId="2" xfId="29" applyFont="1" applyFill="1" applyBorder="1" applyAlignment="1">
      <alignment vertical="center"/>
    </xf>
    <xf numFmtId="9" fontId="13" fillId="4" borderId="2" xfId="29" applyFont="1" applyFill="1" applyBorder="1" applyAlignment="1">
      <alignment horizontal="right" vertical="center"/>
    </xf>
    <xf numFmtId="0" fontId="13" fillId="4" borderId="6" xfId="21" applyFont="1" applyFill="1" applyBorder="1" applyAlignment="1">
      <alignment vertical="center"/>
    </xf>
    <xf numFmtId="184" fontId="13" fillId="4" borderId="6" xfId="5" applyNumberFormat="1" applyFont="1" applyFill="1" applyBorder="1" applyAlignment="1">
      <alignment horizontal="right" vertical="center"/>
    </xf>
    <xf numFmtId="173" fontId="13" fillId="4" borderId="6" xfId="29" applyNumberFormat="1" applyFont="1" applyFill="1" applyBorder="1" applyAlignment="1">
      <alignment horizontal="right" vertical="center"/>
    </xf>
    <xf numFmtId="184" fontId="12" fillId="4" borderId="2" xfId="5" applyNumberFormat="1" applyFont="1" applyFill="1" applyBorder="1" applyAlignment="1">
      <alignment horizontal="right" vertical="center"/>
    </xf>
    <xf numFmtId="173" fontId="12" fillId="4" borderId="2" xfId="5" applyNumberFormat="1" applyFont="1" applyFill="1" applyBorder="1" applyAlignment="1">
      <alignment horizontal="right" vertical="center"/>
    </xf>
    <xf numFmtId="184" fontId="13" fillId="4" borderId="2" xfId="5" applyNumberFormat="1" applyFont="1" applyFill="1" applyBorder="1" applyAlignment="1">
      <alignment horizontal="right" vertical="center"/>
    </xf>
    <xf numFmtId="173" fontId="13" fillId="4" borderId="2" xfId="5" applyNumberFormat="1" applyFont="1" applyFill="1" applyBorder="1" applyAlignment="1">
      <alignment horizontal="right" vertical="center"/>
    </xf>
    <xf numFmtId="0" fontId="13" fillId="4" borderId="4" xfId="24" applyFont="1" applyFill="1" applyBorder="1" applyAlignment="1">
      <alignment horizontal="left" vertical="center" indent="1"/>
    </xf>
    <xf numFmtId="184" fontId="13" fillId="4" borderId="5" xfId="5" applyNumberFormat="1" applyFont="1" applyFill="1" applyBorder="1" applyAlignment="1">
      <alignment horizontal="right" vertical="center"/>
    </xf>
    <xf numFmtId="173" fontId="13" fillId="4" borderId="5" xfId="29" applyNumberFormat="1" applyFont="1" applyFill="1" applyBorder="1" applyAlignment="1">
      <alignment horizontal="right" vertical="center"/>
    </xf>
    <xf numFmtId="175" fontId="13" fillId="4" borderId="4" xfId="29" applyNumberFormat="1" applyFont="1" applyFill="1" applyBorder="1" applyAlignment="1">
      <alignment horizontal="right" vertical="center"/>
    </xf>
    <xf numFmtId="173" fontId="13" fillId="4" borderId="4" xfId="29" applyNumberFormat="1" applyFont="1" applyFill="1" applyBorder="1" applyAlignment="1">
      <alignment horizontal="right" vertical="center"/>
    </xf>
    <xf numFmtId="0" fontId="13" fillId="4" borderId="7" xfId="21" applyFont="1" applyFill="1" applyBorder="1" applyAlignment="1">
      <alignment vertical="center"/>
    </xf>
    <xf numFmtId="184" fontId="13" fillId="5" borderId="7" xfId="5" applyNumberFormat="1" applyFont="1" applyFill="1" applyBorder="1" applyAlignment="1">
      <alignment horizontal="right" vertical="center"/>
    </xf>
    <xf numFmtId="184" fontId="13" fillId="4" borderId="7" xfId="5" applyNumberFormat="1" applyFont="1" applyFill="1" applyBorder="1" applyAlignment="1">
      <alignment horizontal="right" vertical="center"/>
    </xf>
    <xf numFmtId="176" fontId="13" fillId="4" borderId="7" xfId="29" applyNumberFormat="1" applyFont="1" applyFill="1" applyBorder="1" applyAlignment="1">
      <alignment horizontal="right" vertical="center"/>
    </xf>
    <xf numFmtId="184" fontId="12" fillId="5" borderId="2" xfId="5" applyNumberFormat="1" applyFont="1" applyFill="1" applyBorder="1" applyAlignment="1">
      <alignment horizontal="right" vertical="center"/>
    </xf>
    <xf numFmtId="176" fontId="12" fillId="4" borderId="2" xfId="5" applyNumberFormat="1" applyFont="1" applyFill="1" applyBorder="1" applyAlignment="1">
      <alignment horizontal="right" vertical="center"/>
    </xf>
    <xf numFmtId="0" fontId="13" fillId="4" borderId="3" xfId="21" applyFont="1" applyFill="1" applyBorder="1" applyAlignment="1">
      <alignment vertical="center"/>
    </xf>
    <xf numFmtId="184" fontId="13" fillId="5" borderId="3" xfId="5" applyNumberFormat="1" applyFont="1" applyFill="1" applyBorder="1" applyAlignment="1">
      <alignment horizontal="right" vertical="center"/>
    </xf>
    <xf numFmtId="184" fontId="13" fillId="4" borderId="3" xfId="5" applyNumberFormat="1" applyFont="1" applyFill="1" applyBorder="1" applyAlignment="1">
      <alignment horizontal="right" vertical="center"/>
    </xf>
    <xf numFmtId="176" fontId="13" fillId="4" borderId="3" xfId="5" applyNumberFormat="1" applyFont="1" applyFill="1" applyBorder="1" applyAlignment="1">
      <alignment horizontal="right" vertical="center"/>
    </xf>
    <xf numFmtId="0" fontId="13" fillId="4" borderId="1" xfId="0" applyFont="1" applyFill="1" applyBorder="1" applyAlignment="1">
      <alignment vertical="center" wrapText="1"/>
    </xf>
    <xf numFmtId="17" fontId="13" fillId="4" borderId="1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23" fillId="0" borderId="9" xfId="0" applyFont="1" applyBorder="1" applyAlignment="1">
      <alignment horizontal="justify" vertical="center" wrapText="1"/>
    </xf>
    <xf numFmtId="0" fontId="12" fillId="3" borderId="2" xfId="0" applyFont="1" applyFill="1" applyBorder="1" applyAlignment="1">
      <alignment vertical="center" wrapText="1"/>
    </xf>
    <xf numFmtId="170" fontId="12" fillId="4" borderId="2" xfId="7" applyNumberFormat="1" applyFont="1" applyFill="1" applyBorder="1" applyAlignment="1">
      <alignment vertical="center"/>
    </xf>
    <xf numFmtId="178" fontId="12" fillId="4" borderId="2" xfId="29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>
      <alignment horizontal="right" vertical="center"/>
    </xf>
    <xf numFmtId="175" fontId="12" fillId="5" borderId="2" xfId="29" applyNumberFormat="1" applyFont="1" applyFill="1" applyBorder="1" applyAlignment="1">
      <alignment vertical="center"/>
    </xf>
    <xf numFmtId="175" fontId="12" fillId="4" borderId="2" xfId="29" applyNumberFormat="1" applyFont="1" applyFill="1" applyBorder="1" applyAlignment="1">
      <alignment vertical="center"/>
    </xf>
    <xf numFmtId="175" fontId="13" fillId="5" borderId="4" xfId="29" applyNumberFormat="1" applyFont="1" applyFill="1" applyBorder="1" applyAlignment="1">
      <alignment horizontal="right" vertical="center"/>
    </xf>
    <xf numFmtId="170" fontId="13" fillId="5" borderId="5" xfId="7" applyNumberFormat="1" applyFont="1" applyFill="1" applyBorder="1" applyAlignment="1">
      <alignment vertical="center"/>
    </xf>
    <xf numFmtId="170" fontId="13" fillId="5" borderId="6" xfId="7" applyNumberFormat="1" applyFont="1" applyFill="1" applyBorder="1" applyAlignment="1">
      <alignment vertical="center"/>
    </xf>
    <xf numFmtId="175" fontId="13" fillId="5" borderId="4" xfId="24" applyNumberFormat="1" applyFont="1" applyFill="1" applyBorder="1" applyAlignment="1">
      <alignment horizontal="right" vertical="center"/>
    </xf>
    <xf numFmtId="17" fontId="13" fillId="4" borderId="1" xfId="0" quotePrefix="1" applyNumberFormat="1" applyFont="1" applyFill="1" applyBorder="1" applyAlignment="1">
      <alignment horizontal="center" vertical="center" wrapText="1"/>
    </xf>
    <xf numFmtId="0" fontId="12" fillId="4" borderId="2" xfId="24" applyFont="1" applyFill="1" applyBorder="1" applyAlignment="1">
      <alignment horizontal="left" vertical="center" indent="2"/>
    </xf>
    <xf numFmtId="176" fontId="12" fillId="4" borderId="5" xfId="33" applyNumberFormat="1" applyFont="1" applyFill="1" applyBorder="1" applyAlignment="1">
      <alignment horizontal="right" vertical="center"/>
    </xf>
    <xf numFmtId="188" fontId="21" fillId="0" borderId="0" xfId="0" applyNumberFormat="1" applyFont="1"/>
    <xf numFmtId="187" fontId="12" fillId="4" borderId="5" xfId="5" applyNumberFormat="1" applyFont="1" applyFill="1" applyBorder="1" applyAlignment="1">
      <alignment vertical="center"/>
    </xf>
    <xf numFmtId="187" fontId="12" fillId="4" borderId="0" xfId="5" applyNumberFormat="1" applyFont="1" applyFill="1" applyBorder="1" applyAlignment="1">
      <alignment vertical="center"/>
    </xf>
    <xf numFmtId="170" fontId="16" fillId="5" borderId="5" xfId="7" applyNumberFormat="1" applyFont="1" applyFill="1" applyBorder="1" applyAlignment="1">
      <alignment vertical="center"/>
    </xf>
    <xf numFmtId="169" fontId="16" fillId="4" borderId="2" xfId="24" applyNumberFormat="1" applyFont="1" applyFill="1" applyBorder="1" applyAlignment="1">
      <alignment horizontal="right" vertical="center"/>
    </xf>
    <xf numFmtId="169" fontId="16" fillId="4" borderId="5" xfId="24" applyNumberFormat="1" applyFont="1" applyFill="1" applyBorder="1" applyAlignment="1">
      <alignment horizontal="right" vertical="center"/>
    </xf>
    <xf numFmtId="176" fontId="16" fillId="4" borderId="5" xfId="33" applyNumberFormat="1" applyFont="1" applyFill="1" applyBorder="1" applyAlignment="1">
      <alignment horizontal="right" vertical="center"/>
    </xf>
    <xf numFmtId="170" fontId="16" fillId="5" borderId="2" xfId="7" applyNumberFormat="1" applyFont="1" applyFill="1" applyBorder="1" applyAlignment="1">
      <alignment vertical="center"/>
    </xf>
    <xf numFmtId="176" fontId="16" fillId="4" borderId="2" xfId="33" applyNumberFormat="1" applyFont="1" applyFill="1" applyBorder="1" applyAlignment="1">
      <alignment horizontal="right" vertical="center"/>
    </xf>
    <xf numFmtId="0" fontId="13" fillId="4" borderId="4" xfId="21" applyFont="1" applyFill="1" applyBorder="1" applyAlignment="1">
      <alignment horizontal="center" vertical="center"/>
    </xf>
    <xf numFmtId="0" fontId="13" fillId="4" borderId="0" xfId="26" applyFont="1" applyFill="1" applyBorder="1" applyAlignment="1">
      <alignment horizontal="center" vertical="center"/>
    </xf>
    <xf numFmtId="0" fontId="13" fillId="4" borderId="1" xfId="26" applyFont="1" applyFill="1" applyBorder="1" applyAlignment="1">
      <alignment horizontal="center" vertical="center"/>
    </xf>
    <xf numFmtId="0" fontId="13" fillId="4" borderId="0" xfId="2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4" fillId="0" borderId="0" xfId="24" applyFont="1" applyFill="1" applyBorder="1" applyAlignment="1">
      <alignment horizontal="left" vertical="center" wrapText="1"/>
    </xf>
    <xf numFmtId="17" fontId="13" fillId="4" borderId="1" xfId="21" applyNumberFormat="1" applyFont="1" applyFill="1" applyBorder="1" applyAlignment="1">
      <alignment horizontal="center" vertical="center"/>
    </xf>
    <xf numFmtId="0" fontId="13" fillId="4" borderId="1" xfId="21" applyFont="1" applyFill="1" applyBorder="1" applyAlignment="1">
      <alignment horizontal="center" vertical="center"/>
    </xf>
    <xf numFmtId="0" fontId="13" fillId="4" borderId="1" xfId="21" applyFont="1" applyFill="1" applyBorder="1" applyAlignment="1">
      <alignment horizontal="center" wrapText="1"/>
    </xf>
    <xf numFmtId="0" fontId="13" fillId="4" borderId="1" xfId="21" applyFont="1" applyFill="1" applyBorder="1" applyAlignment="1">
      <alignment horizontal="center"/>
    </xf>
    <xf numFmtId="0" fontId="13" fillId="4" borderId="4" xfId="21" applyFont="1" applyFill="1" applyBorder="1" applyAlignment="1">
      <alignment horizontal="center" vertical="center" wrapText="1"/>
    </xf>
    <xf numFmtId="17" fontId="13" fillId="4" borderId="8" xfId="21" applyNumberFormat="1" applyFont="1" applyFill="1" applyBorder="1" applyAlignment="1">
      <alignment horizontal="center" vertical="center"/>
    </xf>
    <xf numFmtId="175" fontId="13" fillId="4" borderId="8" xfId="21" applyNumberFormat="1" applyFont="1" applyFill="1" applyBorder="1" applyAlignment="1">
      <alignment horizontal="center" vertical="center"/>
    </xf>
    <xf numFmtId="175" fontId="13" fillId="4" borderId="1" xfId="21" applyNumberFormat="1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top" wrapText="1"/>
    </xf>
    <xf numFmtId="49" fontId="13" fillId="4" borderId="0" xfId="18" applyNumberFormat="1" applyFont="1" applyFill="1" applyBorder="1" applyAlignment="1">
      <alignment horizontal="center" vertical="center" wrapText="1"/>
    </xf>
    <xf numFmtId="0" fontId="13" fillId="4" borderId="1" xfId="18" applyFont="1" applyFill="1" applyBorder="1" applyAlignment="1">
      <alignment horizontal="center" vertical="center" wrapText="1"/>
    </xf>
  </cellXfs>
  <cellStyles count="38">
    <cellStyle name="60% - akcent 1" xfId="1"/>
    <cellStyle name="Comma [0] 2" xfId="2"/>
    <cellStyle name="Comma 2" xfId="3"/>
    <cellStyle name="Diseño" xfId="4"/>
    <cellStyle name="Millares" xfId="5" builtinId="3"/>
    <cellStyle name="Millares [0]" xfId="6" builtinId="6"/>
    <cellStyle name="Millares [0] 10" xfId="7"/>
    <cellStyle name="Millares [0] 2" xfId="8"/>
    <cellStyle name="Millares [0] 2 19" xfId="9"/>
    <cellStyle name="Millares [0] 2 3" xfId="10"/>
    <cellStyle name="Millares [0] 3" xfId="11"/>
    <cellStyle name="Millares 14" xfId="12"/>
    <cellStyle name="Millares 14 2" xfId="13"/>
    <cellStyle name="Millares 18" xfId="14"/>
    <cellStyle name="Millares 2" xfId="15"/>
    <cellStyle name="Millares 3" xfId="16"/>
    <cellStyle name="No-definido" xfId="17"/>
    <cellStyle name="Normal" xfId="0" builtinId="0"/>
    <cellStyle name="Normal 10" xfId="18"/>
    <cellStyle name="Normal 11" xfId="19"/>
    <cellStyle name="Normal 17 2" xfId="20"/>
    <cellStyle name="Normal 2" xfId="21"/>
    <cellStyle name="Normal 2 2" xfId="22"/>
    <cellStyle name="Normal 2 2 2" xfId="23"/>
    <cellStyle name="Normal 3" xfId="24"/>
    <cellStyle name="Normal 4" xfId="25"/>
    <cellStyle name="Normal_graficos" xfId="26"/>
    <cellStyle name="Normal_operacional" xfId="27"/>
    <cellStyle name="Percent 2" xfId="28"/>
    <cellStyle name="Porcentaje" xfId="29" builtinId="5"/>
    <cellStyle name="Porcentaje 2" xfId="30"/>
    <cellStyle name="Porcentaje 3" xfId="31"/>
    <cellStyle name="Porcentual 2" xfId="32"/>
    <cellStyle name="Porcentual 2 10" xfId="33"/>
    <cellStyle name="Porcentual 2 2" xfId="34"/>
    <cellStyle name="Porcentual 3" xfId="35"/>
    <cellStyle name="Porcentual 3 2" xfId="36"/>
    <cellStyle name="Porcentual 3 2 2" xfId="3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2:Q14"/>
  <sheetViews>
    <sheetView showGridLines="0" tabSelected="1" zoomScaleNormal="100" workbookViewId="0">
      <selection activeCell="B2" sqref="B2"/>
    </sheetView>
  </sheetViews>
  <sheetFormatPr baseColWidth="10" defaultRowHeight="12.75"/>
  <cols>
    <col min="1" max="1" width="5.42578125" style="2" customWidth="1"/>
    <col min="2" max="2" width="26.5703125" style="2" customWidth="1"/>
    <col min="3" max="5" width="11.5703125" style="2" customWidth="1"/>
    <col min="6" max="6" width="1" style="2" customWidth="1"/>
    <col min="7" max="9" width="10.28515625" style="2" customWidth="1"/>
    <col min="10" max="10" width="1.140625" style="2" customWidth="1"/>
    <col min="11" max="12" width="10.42578125" style="2" customWidth="1"/>
    <col min="13" max="16384" width="11.42578125" style="2"/>
  </cols>
  <sheetData>
    <row r="2" spans="1:17" s="61" customFormat="1" ht="11.25" customHeight="1" thickBot="1">
      <c r="C2" s="256" t="s">
        <v>114</v>
      </c>
      <c r="D2" s="256"/>
      <c r="E2" s="256"/>
      <c r="F2" s="256"/>
      <c r="G2" s="256"/>
      <c r="H2" s="256"/>
      <c r="I2" s="256"/>
      <c r="J2" s="64"/>
      <c r="K2" s="257" t="s">
        <v>115</v>
      </c>
      <c r="L2" s="257"/>
      <c r="M2" s="62"/>
      <c r="O2" s="65"/>
    </row>
    <row r="3" spans="1:17" s="61" customFormat="1" ht="12" thickBot="1">
      <c r="B3" s="63"/>
      <c r="C3" s="254" t="s">
        <v>116</v>
      </c>
      <c r="D3" s="254"/>
      <c r="E3" s="254"/>
      <c r="F3" s="103"/>
      <c r="G3" s="254" t="s">
        <v>117</v>
      </c>
      <c r="H3" s="254"/>
      <c r="I3" s="254"/>
      <c r="J3" s="64"/>
      <c r="K3" s="255" t="s">
        <v>118</v>
      </c>
      <c r="L3" s="255"/>
      <c r="O3" s="66"/>
      <c r="P3" s="66"/>
      <c r="Q3" s="66"/>
    </row>
    <row r="4" spans="1:17" s="61" customFormat="1" ht="12" thickBot="1">
      <c r="B4" s="228" t="s">
        <v>119</v>
      </c>
      <c r="C4" s="242" t="s">
        <v>157</v>
      </c>
      <c r="D4" s="242" t="s">
        <v>146</v>
      </c>
      <c r="E4" s="229" t="s">
        <v>88</v>
      </c>
      <c r="F4" s="36"/>
      <c r="G4" s="229" t="s">
        <v>158</v>
      </c>
      <c r="H4" s="229" t="s">
        <v>159</v>
      </c>
      <c r="I4" s="229" t="s">
        <v>88</v>
      </c>
      <c r="J4" s="230"/>
      <c r="K4" s="229" t="str">
        <f>+C4</f>
        <v>Dec-21</v>
      </c>
      <c r="L4" s="229" t="str">
        <f>+D4</f>
        <v>Dec-20</v>
      </c>
      <c r="O4" s="66"/>
      <c r="P4" s="66"/>
      <c r="Q4" s="66"/>
    </row>
    <row r="5" spans="1:17" s="61" customFormat="1" ht="11.25">
      <c r="B5" s="231"/>
      <c r="C5" s="231"/>
      <c r="D5" s="101"/>
      <c r="E5" s="101"/>
      <c r="F5" s="67"/>
      <c r="G5" s="231"/>
      <c r="H5" s="101"/>
      <c r="I5" s="101"/>
      <c r="J5" s="64"/>
      <c r="K5" s="231"/>
      <c r="L5" s="101"/>
      <c r="O5" s="66"/>
      <c r="P5" s="66"/>
      <c r="Q5" s="66"/>
    </row>
    <row r="6" spans="1:17" s="61" customFormat="1" ht="11.25">
      <c r="A6" s="68"/>
      <c r="B6" s="232" t="s">
        <v>120</v>
      </c>
      <c r="C6" s="115">
        <v>27477.464379000001</v>
      </c>
      <c r="D6" s="233">
        <v>21810.474967595837</v>
      </c>
      <c r="E6" s="234">
        <v>0.25979999999999998</v>
      </c>
      <c r="F6" s="235"/>
      <c r="G6" s="115">
        <v>7258.7643790000002</v>
      </c>
      <c r="H6" s="233">
        <v>5700.4749675958374</v>
      </c>
      <c r="I6" s="234">
        <v>0.27339999999999998</v>
      </c>
      <c r="J6" s="64"/>
      <c r="K6" s="236">
        <v>0.36694319559836075</v>
      </c>
      <c r="L6" s="237">
        <v>0.30399999999999999</v>
      </c>
      <c r="O6" s="66"/>
      <c r="P6" s="66"/>
      <c r="Q6" s="66"/>
    </row>
    <row r="10" spans="1:17" s="61" customFormat="1" ht="11.25" customHeight="1" thickBot="1">
      <c r="C10" s="256" t="s">
        <v>114</v>
      </c>
      <c r="D10" s="256"/>
      <c r="E10" s="256"/>
      <c r="F10" s="256"/>
      <c r="G10" s="256"/>
      <c r="H10" s="256"/>
      <c r="I10" s="256"/>
      <c r="J10" s="64"/>
      <c r="K10" s="257" t="s">
        <v>115</v>
      </c>
      <c r="L10" s="257"/>
      <c r="M10" s="62"/>
      <c r="O10" s="65"/>
    </row>
    <row r="11" spans="1:17" s="61" customFormat="1" ht="12" thickBot="1">
      <c r="B11" s="63"/>
      <c r="C11" s="254" t="s">
        <v>116</v>
      </c>
      <c r="D11" s="254"/>
      <c r="E11" s="254"/>
      <c r="F11" s="103"/>
      <c r="G11" s="254" t="s">
        <v>117</v>
      </c>
      <c r="H11" s="254"/>
      <c r="I11" s="254"/>
      <c r="J11" s="64"/>
      <c r="K11" s="255" t="s">
        <v>118</v>
      </c>
      <c r="L11" s="255"/>
      <c r="O11" s="66"/>
      <c r="P11" s="66"/>
      <c r="Q11" s="66"/>
    </row>
    <row r="12" spans="1:17" s="61" customFormat="1" ht="12" thickBot="1">
      <c r="B12" s="228" t="s">
        <v>119</v>
      </c>
      <c r="C12" s="229" t="s">
        <v>148</v>
      </c>
      <c r="D12" s="229" t="s">
        <v>149</v>
      </c>
      <c r="E12" s="229" t="s">
        <v>88</v>
      </c>
      <c r="F12" s="36"/>
      <c r="G12" s="229" t="s">
        <v>150</v>
      </c>
      <c r="H12" s="229" t="s">
        <v>151</v>
      </c>
      <c r="I12" s="229" t="s">
        <v>88</v>
      </c>
      <c r="J12" s="230"/>
      <c r="K12" s="229" t="s">
        <v>148</v>
      </c>
      <c r="L12" s="229" t="s">
        <v>149</v>
      </c>
      <c r="O12" s="66"/>
      <c r="P12" s="66"/>
      <c r="Q12" s="66"/>
    </row>
    <row r="13" spans="1:17" s="61" customFormat="1" ht="11.25">
      <c r="B13" s="231"/>
      <c r="C13" s="231"/>
      <c r="D13" s="101"/>
      <c r="E13" s="101"/>
      <c r="F13" s="67"/>
      <c r="G13" s="231"/>
      <c r="H13" s="101"/>
      <c r="I13" s="101"/>
      <c r="J13" s="64"/>
      <c r="K13" s="231"/>
      <c r="L13" s="101"/>
      <c r="O13" s="66"/>
      <c r="P13" s="66"/>
      <c r="Q13" s="66"/>
    </row>
    <row r="14" spans="1:17" s="61" customFormat="1" ht="11.25">
      <c r="A14" s="68"/>
      <c r="B14" s="232" t="s">
        <v>120</v>
      </c>
      <c r="C14" s="115">
        <v>20218.681370000002</v>
      </c>
      <c r="D14" s="233">
        <v>16110</v>
      </c>
      <c r="E14" s="234">
        <v>0.25503436633605303</v>
      </c>
      <c r="F14" s="235"/>
      <c r="G14" s="115">
        <v>7409.5736000000015</v>
      </c>
      <c r="H14" s="233">
        <v>5425</v>
      </c>
      <c r="I14" s="234">
        <v>0.36571163773598681</v>
      </c>
      <c r="J14" s="64"/>
      <c r="K14" s="236">
        <v>0.36165938744501958</v>
      </c>
      <c r="L14" s="237">
        <v>0.30074337901762604</v>
      </c>
      <c r="O14" s="66"/>
      <c r="P14" s="66"/>
      <c r="Q14" s="66"/>
    </row>
  </sheetData>
  <mergeCells count="10">
    <mergeCell ref="C11:E11"/>
    <mergeCell ref="G11:I11"/>
    <mergeCell ref="K11:L11"/>
    <mergeCell ref="C2:I2"/>
    <mergeCell ref="K2:L2"/>
    <mergeCell ref="C3:E3"/>
    <mergeCell ref="G3:I3"/>
    <mergeCell ref="K3:L3"/>
    <mergeCell ref="C10:I10"/>
    <mergeCell ref="K10:L10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L40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4.85546875" style="27" customWidth="1"/>
    <col min="2" max="2" width="57.42578125" style="27" customWidth="1"/>
    <col min="3" max="5" width="11.5703125" style="33" customWidth="1"/>
    <col min="6" max="6" width="10.7109375" style="27" customWidth="1"/>
    <col min="7" max="7" width="1.7109375" style="71" customWidth="1"/>
    <col min="8" max="10" width="9.85546875" style="27" customWidth="1"/>
    <col min="11" max="11" width="8.7109375" style="27" customWidth="1"/>
    <col min="12" max="157" width="7.28515625" style="27"/>
    <col min="158" max="158" width="7.85546875" style="27" customWidth="1"/>
    <col min="159" max="159" width="67.5703125" style="27" bestFit="1" customWidth="1"/>
    <col min="160" max="160" width="15.85546875" style="27" customWidth="1"/>
    <col min="161" max="163" width="0" style="27" hidden="1" customWidth="1"/>
    <col min="164" max="164" width="1.28515625" style="27" customWidth="1"/>
    <col min="165" max="165" width="1.140625" style="27" customWidth="1"/>
    <col min="166" max="166" width="3.42578125" style="27" customWidth="1"/>
    <col min="167" max="167" width="15" style="27" customWidth="1"/>
    <col min="168" max="168" width="14" style="27" customWidth="1"/>
    <col min="169" max="16384" width="7.28515625" style="27"/>
  </cols>
  <sheetData>
    <row r="1" spans="2:11">
      <c r="B1" s="69"/>
      <c r="C1" s="70"/>
      <c r="D1" s="70"/>
      <c r="E1" s="70"/>
    </row>
    <row r="2" spans="2:11" ht="15" customHeight="1" thickBot="1">
      <c r="C2" s="258" t="s">
        <v>135</v>
      </c>
      <c r="D2" s="258"/>
      <c r="E2" s="258"/>
      <c r="F2" s="258"/>
      <c r="H2" s="258" t="s">
        <v>121</v>
      </c>
      <c r="I2" s="258"/>
      <c r="J2" s="258"/>
      <c r="K2" s="258"/>
    </row>
    <row r="3" spans="2:11" ht="23.25" thickBot="1">
      <c r="B3" s="106" t="s">
        <v>122</v>
      </c>
      <c r="C3" s="107" t="str">
        <f>+Market!C4</f>
        <v>Dec-21</v>
      </c>
      <c r="D3" s="107" t="str">
        <f>+Market!D4</f>
        <v>Dec-20</v>
      </c>
      <c r="E3" s="107" t="s">
        <v>87</v>
      </c>
      <c r="F3" s="108" t="s">
        <v>88</v>
      </c>
      <c r="G3" s="72"/>
      <c r="H3" s="107" t="str">
        <f>+Market!G4</f>
        <v>Q4 2021</v>
      </c>
      <c r="I3" s="107" t="str">
        <f>+Market!H4</f>
        <v>Q4 2020</v>
      </c>
      <c r="J3" s="107" t="s">
        <v>87</v>
      </c>
      <c r="K3" s="108" t="s">
        <v>88</v>
      </c>
    </row>
    <row r="4" spans="2:11" s="29" customFormat="1" ht="10.5" customHeight="1">
      <c r="B4" s="73"/>
      <c r="C4" s="74"/>
      <c r="D4" s="75"/>
      <c r="E4" s="75"/>
      <c r="F4" s="76"/>
      <c r="G4" s="77"/>
      <c r="H4" s="74"/>
      <c r="I4" s="75"/>
      <c r="J4" s="75"/>
      <c r="K4" s="109"/>
    </row>
    <row r="5" spans="2:11" s="29" customFormat="1" ht="15" customHeight="1">
      <c r="B5" s="110" t="s">
        <v>1</v>
      </c>
      <c r="C5" s="111">
        <v>1899774</v>
      </c>
      <c r="D5" s="112">
        <v>1490102</v>
      </c>
      <c r="E5" s="112">
        <v>409672</v>
      </c>
      <c r="F5" s="113">
        <v>0.27489999999999998</v>
      </c>
      <c r="G5" s="78"/>
      <c r="H5" s="111">
        <v>521782</v>
      </c>
      <c r="I5" s="112">
        <v>368693</v>
      </c>
      <c r="J5" s="112">
        <v>153089</v>
      </c>
      <c r="K5" s="113">
        <v>0.41520000000000001</v>
      </c>
    </row>
    <row r="6" spans="2:11" s="29" customFormat="1" ht="15" customHeight="1">
      <c r="B6" s="114" t="s">
        <v>2</v>
      </c>
      <c r="C6" s="115">
        <v>1882345</v>
      </c>
      <c r="D6" s="116">
        <v>1457276</v>
      </c>
      <c r="E6" s="116">
        <v>425069</v>
      </c>
      <c r="F6" s="117">
        <v>0.29170000000000001</v>
      </c>
      <c r="G6" s="78"/>
      <c r="H6" s="115">
        <v>523486</v>
      </c>
      <c r="I6" s="116">
        <v>357266</v>
      </c>
      <c r="J6" s="116">
        <v>166220</v>
      </c>
      <c r="K6" s="117">
        <v>0.46529999999999999</v>
      </c>
    </row>
    <row r="7" spans="2:11" s="29" customFormat="1" ht="15" customHeight="1">
      <c r="B7" s="118" t="s">
        <v>3</v>
      </c>
      <c r="C7" s="115">
        <v>17429</v>
      </c>
      <c r="D7" s="116">
        <v>32826</v>
      </c>
      <c r="E7" s="116">
        <v>-15397</v>
      </c>
      <c r="F7" s="117">
        <v>-0.46899999999999997</v>
      </c>
      <c r="G7" s="78"/>
      <c r="H7" s="115">
        <v>-1704</v>
      </c>
      <c r="I7" s="116">
        <v>11427</v>
      </c>
      <c r="J7" s="116">
        <v>-13131</v>
      </c>
      <c r="K7" s="117">
        <v>-1.1491</v>
      </c>
    </row>
    <row r="8" spans="2:11" s="29" customFormat="1" ht="15" customHeight="1">
      <c r="B8" s="84" t="s">
        <v>4</v>
      </c>
      <c r="C8" s="111">
        <v>-1505111</v>
      </c>
      <c r="D8" s="112">
        <v>-811504</v>
      </c>
      <c r="E8" s="112">
        <v>-693607</v>
      </c>
      <c r="F8" s="113">
        <v>0.85470000000000002</v>
      </c>
      <c r="G8" s="78"/>
      <c r="H8" s="111">
        <v>-398675</v>
      </c>
      <c r="I8" s="112">
        <v>-158685</v>
      </c>
      <c r="J8" s="112">
        <v>-239990</v>
      </c>
      <c r="K8" s="113">
        <v>1.5124</v>
      </c>
    </row>
    <row r="9" spans="2:11" s="29" customFormat="1" ht="15" customHeight="1">
      <c r="B9" s="118" t="s">
        <v>5</v>
      </c>
      <c r="C9" s="115">
        <v>-824941</v>
      </c>
      <c r="D9" s="116">
        <v>-378199</v>
      </c>
      <c r="E9" s="116">
        <v>-446742</v>
      </c>
      <c r="F9" s="117">
        <v>1.1812</v>
      </c>
      <c r="G9" s="78"/>
      <c r="H9" s="115">
        <v>-218377</v>
      </c>
      <c r="I9" s="116">
        <v>-83214</v>
      </c>
      <c r="J9" s="116">
        <v>-135163</v>
      </c>
      <c r="K9" s="117">
        <v>1.6243000000000001</v>
      </c>
    </row>
    <row r="10" spans="2:11" s="29" customFormat="1" ht="15" customHeight="1">
      <c r="B10" s="114" t="s">
        <v>6</v>
      </c>
      <c r="C10" s="115">
        <v>-374748</v>
      </c>
      <c r="D10" s="116">
        <v>-231176</v>
      </c>
      <c r="E10" s="116">
        <v>-143572</v>
      </c>
      <c r="F10" s="117">
        <v>0.62109999999999999</v>
      </c>
      <c r="G10" s="78"/>
      <c r="H10" s="115">
        <v>-124116</v>
      </c>
      <c r="I10" s="116">
        <v>-37485</v>
      </c>
      <c r="J10" s="116">
        <v>-86631</v>
      </c>
      <c r="K10" s="117" t="s">
        <v>152</v>
      </c>
    </row>
    <row r="11" spans="2:11" s="29" customFormat="1" ht="15" customHeight="1">
      <c r="B11" s="118" t="s">
        <v>7</v>
      </c>
      <c r="C11" s="115">
        <v>-153426</v>
      </c>
      <c r="D11" s="116">
        <v>-107534</v>
      </c>
      <c r="E11" s="116">
        <v>-45892</v>
      </c>
      <c r="F11" s="117">
        <v>0.42680000000000001</v>
      </c>
      <c r="G11" s="78"/>
      <c r="H11" s="115">
        <v>-34826</v>
      </c>
      <c r="I11" s="116">
        <v>-19906</v>
      </c>
      <c r="J11" s="116">
        <v>-14920</v>
      </c>
      <c r="K11" s="117">
        <v>0.74950000000000006</v>
      </c>
    </row>
    <row r="12" spans="2:11" s="29" customFormat="1" ht="15" customHeight="1">
      <c r="B12" s="114" t="s">
        <v>123</v>
      </c>
      <c r="C12" s="115">
        <v>-151996</v>
      </c>
      <c r="D12" s="116">
        <v>-94595</v>
      </c>
      <c r="E12" s="116">
        <v>-57401</v>
      </c>
      <c r="F12" s="117">
        <v>0.60680000000000001</v>
      </c>
      <c r="G12" s="78"/>
      <c r="H12" s="115">
        <v>-21356</v>
      </c>
      <c r="I12" s="116">
        <v>-18080</v>
      </c>
      <c r="J12" s="116">
        <v>-3276</v>
      </c>
      <c r="K12" s="117">
        <v>0.1812</v>
      </c>
    </row>
    <row r="13" spans="2:11" s="29" customFormat="1" ht="15" customHeight="1">
      <c r="B13" s="110" t="s">
        <v>8</v>
      </c>
      <c r="C13" s="111">
        <v>394663</v>
      </c>
      <c r="D13" s="112">
        <v>678598</v>
      </c>
      <c r="E13" s="112">
        <v>-283935</v>
      </c>
      <c r="F13" s="113">
        <v>-0.41839999999999999</v>
      </c>
      <c r="G13" s="78"/>
      <c r="H13" s="111">
        <v>123107</v>
      </c>
      <c r="I13" s="112">
        <v>210008</v>
      </c>
      <c r="J13" s="112">
        <v>-86901</v>
      </c>
      <c r="K13" s="113">
        <v>-0.4138</v>
      </c>
    </row>
    <row r="14" spans="2:11" s="29" customFormat="1" ht="15" customHeight="1">
      <c r="B14" s="114" t="s">
        <v>9</v>
      </c>
      <c r="C14" s="115">
        <v>3183</v>
      </c>
      <c r="D14" s="116">
        <v>4659</v>
      </c>
      <c r="E14" s="116">
        <v>-1476</v>
      </c>
      <c r="F14" s="117">
        <v>-0.31680000000000003</v>
      </c>
      <c r="G14" s="78"/>
      <c r="H14" s="115">
        <v>1012</v>
      </c>
      <c r="I14" s="116">
        <v>1372</v>
      </c>
      <c r="J14" s="116">
        <v>-360</v>
      </c>
      <c r="K14" s="117">
        <v>-0.26240000000000002</v>
      </c>
    </row>
    <row r="15" spans="2:11" s="29" customFormat="1" ht="15" customHeight="1">
      <c r="B15" s="118" t="s">
        <v>10</v>
      </c>
      <c r="C15" s="115">
        <v>-52345</v>
      </c>
      <c r="D15" s="116">
        <v>-48830</v>
      </c>
      <c r="E15" s="116">
        <v>-3515</v>
      </c>
      <c r="F15" s="117">
        <v>7.1999999999999995E-2</v>
      </c>
      <c r="G15" s="78"/>
      <c r="H15" s="115">
        <v>-10931</v>
      </c>
      <c r="I15" s="116">
        <v>-12820</v>
      </c>
      <c r="J15" s="116">
        <v>1889</v>
      </c>
      <c r="K15" s="117">
        <v>-0.14729999999999999</v>
      </c>
    </row>
    <row r="16" spans="2:11" s="29" customFormat="1" ht="15" customHeight="1">
      <c r="B16" s="114" t="s">
        <v>11</v>
      </c>
      <c r="C16" s="115">
        <v>-85496</v>
      </c>
      <c r="D16" s="116">
        <v>-86985</v>
      </c>
      <c r="E16" s="116">
        <v>1489</v>
      </c>
      <c r="F16" s="117">
        <v>-1.7100000000000001E-2</v>
      </c>
      <c r="G16" s="78"/>
      <c r="H16" s="115">
        <v>-26601</v>
      </c>
      <c r="I16" s="116">
        <v>-24328</v>
      </c>
      <c r="J16" s="116">
        <v>-2273</v>
      </c>
      <c r="K16" s="117">
        <v>9.3399999999999997E-2</v>
      </c>
    </row>
    <row r="17" spans="2:12" s="29" customFormat="1" ht="15" customHeight="1">
      <c r="B17" s="110" t="s">
        <v>124</v>
      </c>
      <c r="C17" s="111">
        <v>260005</v>
      </c>
      <c r="D17" s="112">
        <v>547442</v>
      </c>
      <c r="E17" s="112">
        <v>-287437</v>
      </c>
      <c r="F17" s="113">
        <v>-0.52510000000000001</v>
      </c>
      <c r="G17" s="79"/>
      <c r="H17" s="111">
        <v>86587</v>
      </c>
      <c r="I17" s="112">
        <v>174232</v>
      </c>
      <c r="J17" s="112">
        <v>-87645</v>
      </c>
      <c r="K17" s="113">
        <v>-0.503</v>
      </c>
    </row>
    <row r="18" spans="2:12" s="29" customFormat="1" ht="15" customHeight="1">
      <c r="B18" s="114" t="s">
        <v>125</v>
      </c>
      <c r="C18" s="115">
        <v>-72007</v>
      </c>
      <c r="D18" s="116">
        <v>-85968</v>
      </c>
      <c r="E18" s="116">
        <v>13961</v>
      </c>
      <c r="F18" s="117">
        <v>-0.16239999999999999</v>
      </c>
      <c r="G18" s="78"/>
      <c r="H18" s="115">
        <v>-18275</v>
      </c>
      <c r="I18" s="116">
        <v>-18112</v>
      </c>
      <c r="J18" s="116">
        <v>-163</v>
      </c>
      <c r="K18" s="117">
        <v>8.9999999999999993E-3</v>
      </c>
    </row>
    <row r="19" spans="2:12" s="29" customFormat="1" ht="15" customHeight="1">
      <c r="B19" s="118" t="s">
        <v>127</v>
      </c>
      <c r="C19" s="115">
        <v>-28773</v>
      </c>
      <c r="D19" s="116">
        <v>-697856</v>
      </c>
      <c r="E19" s="116">
        <v>669083</v>
      </c>
      <c r="F19" s="117">
        <v>-0.95879999999999999</v>
      </c>
      <c r="G19" s="78"/>
      <c r="H19" s="115">
        <v>-28773</v>
      </c>
      <c r="I19" s="116">
        <v>-2030</v>
      </c>
      <c r="J19" s="116">
        <v>-26743</v>
      </c>
      <c r="K19" s="117" t="s">
        <v>152</v>
      </c>
    </row>
    <row r="20" spans="2:12" s="29" customFormat="1" ht="15" customHeight="1">
      <c r="B20" s="118" t="s">
        <v>128</v>
      </c>
      <c r="C20" s="115">
        <v>-697</v>
      </c>
      <c r="D20" s="116">
        <v>-226</v>
      </c>
      <c r="E20" s="116">
        <v>-471</v>
      </c>
      <c r="F20" s="117" t="s">
        <v>152</v>
      </c>
      <c r="G20" s="78"/>
      <c r="H20" s="115">
        <v>-773</v>
      </c>
      <c r="I20" s="116">
        <v>-58</v>
      </c>
      <c r="J20" s="116">
        <v>-715</v>
      </c>
      <c r="K20" s="117" t="s">
        <v>152</v>
      </c>
    </row>
    <row r="21" spans="2:12" s="29" customFormat="1" ht="15" customHeight="1">
      <c r="B21" s="110" t="s">
        <v>126</v>
      </c>
      <c r="C21" s="111">
        <v>158528</v>
      </c>
      <c r="D21" s="112">
        <v>-236608</v>
      </c>
      <c r="E21" s="112">
        <v>395136</v>
      </c>
      <c r="F21" s="113">
        <v>-1.67</v>
      </c>
      <c r="G21" s="78"/>
      <c r="H21" s="111">
        <v>38766</v>
      </c>
      <c r="I21" s="112">
        <v>154032</v>
      </c>
      <c r="J21" s="112">
        <v>-115266</v>
      </c>
      <c r="K21" s="113">
        <v>-0.74829999999999997</v>
      </c>
    </row>
    <row r="22" spans="2:12" s="29" customFormat="1" ht="15" customHeight="1">
      <c r="B22" s="84" t="s">
        <v>39</v>
      </c>
      <c r="C22" s="111">
        <v>-42445</v>
      </c>
      <c r="D22" s="112">
        <v>-46482</v>
      </c>
      <c r="E22" s="112">
        <v>4037</v>
      </c>
      <c r="F22" s="113">
        <v>-8.6900000000000005E-2</v>
      </c>
      <c r="G22" s="78"/>
      <c r="H22" s="111">
        <v>3199</v>
      </c>
      <c r="I22" s="112">
        <v>-16446</v>
      </c>
      <c r="J22" s="112">
        <v>19645</v>
      </c>
      <c r="K22" s="113">
        <v>-1.1944999999999999</v>
      </c>
    </row>
    <row r="23" spans="2:12" s="29" customFormat="1" ht="15" customHeight="1">
      <c r="B23" s="118" t="s">
        <v>12</v>
      </c>
      <c r="C23" s="115">
        <v>7632</v>
      </c>
      <c r="D23" s="116">
        <v>12075</v>
      </c>
      <c r="E23" s="116">
        <v>-4443</v>
      </c>
      <c r="F23" s="117">
        <v>-0.36799999999999999</v>
      </c>
      <c r="G23" s="78"/>
      <c r="H23" s="115">
        <v>4662</v>
      </c>
      <c r="I23" s="116">
        <v>-1200</v>
      </c>
      <c r="J23" s="116">
        <v>5862</v>
      </c>
      <c r="K23" s="117">
        <v>-4.8849999999999998</v>
      </c>
    </row>
    <row r="24" spans="2:12" s="29" customFormat="1" ht="15" customHeight="1">
      <c r="B24" s="114" t="s">
        <v>13</v>
      </c>
      <c r="C24" s="115">
        <v>-68653</v>
      </c>
      <c r="D24" s="116">
        <v>-28329</v>
      </c>
      <c r="E24" s="116">
        <v>-40324</v>
      </c>
      <c r="F24" s="117">
        <v>1.4234</v>
      </c>
      <c r="G24" s="78"/>
      <c r="H24" s="115">
        <v>-9240</v>
      </c>
      <c r="I24" s="116">
        <v>9530</v>
      </c>
      <c r="J24" s="116">
        <v>-18770</v>
      </c>
      <c r="K24" s="117">
        <v>-1.9696</v>
      </c>
    </row>
    <row r="25" spans="2:12" s="29" customFormat="1" ht="15" customHeight="1">
      <c r="B25" s="118" t="s">
        <v>14</v>
      </c>
      <c r="C25" s="115">
        <v>3386</v>
      </c>
      <c r="D25" s="116">
        <v>-703</v>
      </c>
      <c r="E25" s="116">
        <v>4089</v>
      </c>
      <c r="F25" s="117" t="s">
        <v>152</v>
      </c>
      <c r="G25" s="78"/>
      <c r="H25" s="115">
        <v>2212</v>
      </c>
      <c r="I25" s="116">
        <v>1056</v>
      </c>
      <c r="J25" s="116">
        <v>1156</v>
      </c>
      <c r="K25" s="117">
        <v>1.0947</v>
      </c>
    </row>
    <row r="26" spans="2:12" s="29" customFormat="1" ht="15" customHeight="1">
      <c r="B26" s="114" t="s">
        <v>15</v>
      </c>
      <c r="C26" s="115">
        <v>15190</v>
      </c>
      <c r="D26" s="116">
        <v>-29525</v>
      </c>
      <c r="E26" s="116">
        <v>44715</v>
      </c>
      <c r="F26" s="117">
        <v>-1.5145</v>
      </c>
      <c r="G26" s="78"/>
      <c r="H26" s="115">
        <v>5565</v>
      </c>
      <c r="I26" s="116">
        <v>-25832</v>
      </c>
      <c r="J26" s="116">
        <v>31397</v>
      </c>
      <c r="K26" s="117">
        <v>-1.2154</v>
      </c>
    </row>
    <row r="27" spans="2:12" s="29" customFormat="1" ht="15" customHeight="1">
      <c r="B27" s="110" t="s">
        <v>16</v>
      </c>
      <c r="C27" s="111">
        <v>13387</v>
      </c>
      <c r="D27" s="112">
        <v>11973</v>
      </c>
      <c r="E27" s="112">
        <v>1414</v>
      </c>
      <c r="F27" s="113">
        <v>0.1181</v>
      </c>
      <c r="G27" s="78"/>
      <c r="H27" s="111">
        <v>12767</v>
      </c>
      <c r="I27" s="112">
        <v>10545</v>
      </c>
      <c r="J27" s="112">
        <v>2222</v>
      </c>
      <c r="K27" s="113">
        <v>0.2107</v>
      </c>
      <c r="L27" s="77"/>
    </row>
    <row r="28" spans="2:12" s="29" customFormat="1" ht="15" customHeight="1">
      <c r="B28" s="114" t="s">
        <v>17</v>
      </c>
      <c r="C28" s="115">
        <v>3220</v>
      </c>
      <c r="D28" s="116">
        <v>2495</v>
      </c>
      <c r="E28" s="116">
        <v>725</v>
      </c>
      <c r="F28" s="117">
        <v>0.29060000000000002</v>
      </c>
      <c r="G28" s="78"/>
      <c r="H28" s="115">
        <v>2735</v>
      </c>
      <c r="I28" s="116">
        <v>1161</v>
      </c>
      <c r="J28" s="116">
        <v>1574</v>
      </c>
      <c r="K28" s="117">
        <v>1.3556999999999999</v>
      </c>
    </row>
    <row r="29" spans="2:12" s="29" customFormat="1" ht="15" customHeight="1">
      <c r="B29" s="243" t="s">
        <v>153</v>
      </c>
      <c r="C29" s="115">
        <v>10137</v>
      </c>
      <c r="D29" s="116">
        <v>94</v>
      </c>
      <c r="E29" s="116">
        <v>10043</v>
      </c>
      <c r="F29" s="117" t="s">
        <v>152</v>
      </c>
      <c r="G29" s="78"/>
      <c r="H29" s="115">
        <v>10032</v>
      </c>
      <c r="I29" s="116">
        <v>0</v>
      </c>
      <c r="J29" s="116">
        <v>10032</v>
      </c>
      <c r="K29" s="117">
        <v>1</v>
      </c>
    </row>
    <row r="30" spans="2:12" s="29" customFormat="1" ht="15" customHeight="1">
      <c r="B30" s="114" t="s">
        <v>154</v>
      </c>
      <c r="C30" s="115">
        <v>30</v>
      </c>
      <c r="D30" s="116">
        <v>9384</v>
      </c>
      <c r="E30" s="116">
        <v>-9354</v>
      </c>
      <c r="F30" s="117">
        <v>-0.99680000000000002</v>
      </c>
      <c r="G30" s="78"/>
      <c r="H30" s="115">
        <v>0</v>
      </c>
      <c r="I30" s="116">
        <v>9384</v>
      </c>
      <c r="J30" s="116">
        <v>-9384</v>
      </c>
      <c r="K30" s="117">
        <v>-1</v>
      </c>
    </row>
    <row r="31" spans="2:12" s="29" customFormat="1" ht="15" customHeight="1">
      <c r="B31" s="110" t="s">
        <v>20</v>
      </c>
      <c r="C31" s="111">
        <v>129470</v>
      </c>
      <c r="D31" s="112">
        <v>-271117</v>
      </c>
      <c r="E31" s="112">
        <v>400587</v>
      </c>
      <c r="F31" s="113">
        <v>-1.4775</v>
      </c>
      <c r="G31" s="78"/>
      <c r="H31" s="111">
        <v>54732</v>
      </c>
      <c r="I31" s="112">
        <v>148131</v>
      </c>
      <c r="J31" s="112">
        <v>-93399</v>
      </c>
      <c r="K31" s="113">
        <v>-0.63049999999999995</v>
      </c>
    </row>
    <row r="32" spans="2:12" s="29" customFormat="1" ht="15" customHeight="1">
      <c r="B32" s="118" t="s">
        <v>21</v>
      </c>
      <c r="C32" s="115">
        <v>-5812</v>
      </c>
      <c r="D32" s="116">
        <v>122434</v>
      </c>
      <c r="E32" s="116">
        <v>-128246</v>
      </c>
      <c r="F32" s="117">
        <v>-1.0475000000000001</v>
      </c>
      <c r="G32" s="78"/>
      <c r="H32" s="115">
        <v>-726</v>
      </c>
      <c r="I32" s="116">
        <v>-1595</v>
      </c>
      <c r="J32" s="116">
        <v>869</v>
      </c>
      <c r="K32" s="117">
        <v>-0.54479999999999995</v>
      </c>
    </row>
    <row r="33" spans="2:11" s="29" customFormat="1" ht="10.5" customHeight="1" thickBot="1">
      <c r="B33" s="119"/>
      <c r="C33" s="120"/>
      <c r="D33" s="120"/>
      <c r="E33" s="120"/>
      <c r="F33" s="121"/>
      <c r="G33" s="78"/>
      <c r="H33" s="120"/>
      <c r="I33" s="120"/>
      <c r="J33" s="120"/>
      <c r="K33" s="121"/>
    </row>
    <row r="34" spans="2:11" s="29" customFormat="1" ht="15" customHeight="1" thickBot="1">
      <c r="B34" s="122" t="s">
        <v>22</v>
      </c>
      <c r="C34" s="123">
        <v>123658</v>
      </c>
      <c r="D34" s="123">
        <v>-148683</v>
      </c>
      <c r="E34" s="123">
        <v>272341</v>
      </c>
      <c r="F34" s="124">
        <v>-1.8317000000000001</v>
      </c>
      <c r="G34" s="81"/>
      <c r="H34" s="123">
        <v>54006</v>
      </c>
      <c r="I34" s="123">
        <v>146536</v>
      </c>
      <c r="J34" s="123">
        <v>-92530</v>
      </c>
      <c r="K34" s="124">
        <v>-0.63139999999999996</v>
      </c>
    </row>
    <row r="35" spans="2:11" s="29" customFormat="1" ht="15" customHeight="1">
      <c r="B35" s="125" t="s">
        <v>64</v>
      </c>
      <c r="C35" s="111">
        <v>115941</v>
      </c>
      <c r="D35" s="126">
        <v>-155087</v>
      </c>
      <c r="E35" s="126">
        <v>271028</v>
      </c>
      <c r="F35" s="80">
        <v>-1.7476</v>
      </c>
      <c r="G35" s="82"/>
      <c r="H35" s="111">
        <v>51453</v>
      </c>
      <c r="I35" s="126">
        <v>144334</v>
      </c>
      <c r="J35" s="126">
        <v>-92881</v>
      </c>
      <c r="K35" s="80">
        <v>-0.64349999999999996</v>
      </c>
    </row>
    <row r="36" spans="2:11" s="29" customFormat="1" ht="15" customHeight="1">
      <c r="B36" s="127" t="s">
        <v>23</v>
      </c>
      <c r="C36" s="115">
        <v>7717</v>
      </c>
      <c r="D36" s="116">
        <v>6404</v>
      </c>
      <c r="E36" s="116">
        <v>1313</v>
      </c>
      <c r="F36" s="117">
        <v>0.20499999999999999</v>
      </c>
      <c r="G36" s="78"/>
      <c r="H36" s="115">
        <v>2553</v>
      </c>
      <c r="I36" s="116">
        <v>2202</v>
      </c>
      <c r="J36" s="116">
        <v>351</v>
      </c>
      <c r="K36" s="117">
        <v>0.15939999999999999</v>
      </c>
    </row>
    <row r="37" spans="2:11" s="29" customFormat="1" ht="10.5" customHeight="1">
      <c r="B37" s="128"/>
      <c r="C37" s="129"/>
      <c r="D37" s="130"/>
      <c r="E37" s="130"/>
      <c r="F37" s="15"/>
      <c r="G37" s="77"/>
      <c r="H37" s="129"/>
      <c r="I37" s="130"/>
      <c r="J37" s="130"/>
      <c r="K37" s="15"/>
    </row>
    <row r="38" spans="2:11" s="83" customFormat="1" ht="15" customHeight="1">
      <c r="B38" s="110" t="s">
        <v>129</v>
      </c>
      <c r="C38" s="131">
        <v>14.136121588981256</v>
      </c>
      <c r="D38" s="132">
        <v>-18.909002758906134</v>
      </c>
      <c r="E38" s="132">
        <v>33.045124347887388</v>
      </c>
      <c r="F38" s="113">
        <v>-1.7476</v>
      </c>
      <c r="G38" s="77"/>
      <c r="H38" s="131">
        <v>6.27341375456355</v>
      </c>
      <c r="I38" s="132">
        <v>17.597941827515896</v>
      </c>
      <c r="J38" s="132">
        <v>-11.324528072952347</v>
      </c>
      <c r="K38" s="113">
        <v>-0.64349999999999996</v>
      </c>
    </row>
    <row r="39" spans="2:11" s="29" customFormat="1" ht="7.5" customHeight="1">
      <c r="B39" s="84"/>
      <c r="C39" s="85"/>
      <c r="D39" s="85"/>
      <c r="E39" s="85"/>
      <c r="F39" s="80"/>
      <c r="G39" s="77"/>
      <c r="H39" s="86"/>
      <c r="I39" s="86"/>
      <c r="J39" s="86"/>
      <c r="K39" s="87"/>
    </row>
    <row r="40" spans="2:11" ht="12.75">
      <c r="B40" s="259" t="s">
        <v>160</v>
      </c>
      <c r="C40" s="259"/>
      <c r="D40" s="259"/>
      <c r="E40" s="259"/>
      <c r="F40" s="259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J22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.42578125" style="3" customWidth="1"/>
    <col min="2" max="2" width="33.7109375" style="3" customWidth="1"/>
    <col min="3" max="8" width="13" style="3" customWidth="1"/>
    <col min="9" max="9" width="2" style="3" customWidth="1"/>
    <col min="10" max="16384" width="9.140625" style="3"/>
  </cols>
  <sheetData>
    <row r="1" spans="1:10">
      <c r="A1" s="92"/>
      <c r="G1" s="89"/>
    </row>
    <row r="2" spans="1:10" ht="24" customHeight="1" thickBot="1">
      <c r="A2" s="92"/>
      <c r="C2" s="262" t="s">
        <v>133</v>
      </c>
      <c r="D2" s="263"/>
      <c r="E2" s="263"/>
      <c r="F2" s="263"/>
      <c r="G2" s="263"/>
      <c r="H2" s="263"/>
    </row>
    <row r="3" spans="1:10" ht="15.75" customHeight="1" thickBot="1">
      <c r="C3" s="260" t="str">
        <f>+'Income Statement'!C3</f>
        <v>Dec-21</v>
      </c>
      <c r="D3" s="261"/>
      <c r="E3" s="261"/>
      <c r="F3" s="260" t="str">
        <f>+'Income Statement'!D3</f>
        <v>Dec-20</v>
      </c>
      <c r="G3" s="261"/>
      <c r="H3" s="261"/>
    </row>
    <row r="4" spans="1:10" ht="23.25" thickBot="1">
      <c r="B4" s="106"/>
      <c r="C4" s="142" t="s">
        <v>24</v>
      </c>
      <c r="D4" s="142" t="s">
        <v>42</v>
      </c>
      <c r="E4" s="142" t="s">
        <v>25</v>
      </c>
      <c r="F4" s="142" t="s">
        <v>24</v>
      </c>
      <c r="G4" s="142" t="s">
        <v>42</v>
      </c>
      <c r="H4" s="142" t="s">
        <v>25</v>
      </c>
    </row>
    <row r="5" spans="1:10" ht="8.25" customHeight="1">
      <c r="B5" s="100"/>
      <c r="C5" s="103"/>
      <c r="D5" s="100"/>
      <c r="E5" s="100"/>
      <c r="F5" s="103"/>
      <c r="G5" s="100"/>
      <c r="H5" s="100"/>
    </row>
    <row r="6" spans="1:10" ht="15" customHeight="1">
      <c r="B6" s="137" t="s">
        <v>67</v>
      </c>
      <c r="C6" s="115">
        <v>1869125</v>
      </c>
      <c r="D6" s="115">
        <v>-1852974</v>
      </c>
      <c r="E6" s="115">
        <v>16151</v>
      </c>
      <c r="F6" s="143">
        <v>1454984</v>
      </c>
      <c r="G6" s="143">
        <v>-1810257</v>
      </c>
      <c r="H6" s="143">
        <v>-355273</v>
      </c>
    </row>
    <row r="7" spans="1:10" ht="15" customHeight="1">
      <c r="B7" s="137" t="s">
        <v>59</v>
      </c>
      <c r="C7" s="115">
        <v>208153</v>
      </c>
      <c r="D7" s="115">
        <v>-65776</v>
      </c>
      <c r="E7" s="115">
        <v>142377</v>
      </c>
      <c r="F7" s="143">
        <v>162555</v>
      </c>
      <c r="G7" s="143">
        <v>-43890</v>
      </c>
      <c r="H7" s="143">
        <v>118665</v>
      </c>
    </row>
    <row r="8" spans="1:10" ht="15" customHeight="1">
      <c r="B8" s="137" t="s">
        <v>60</v>
      </c>
      <c r="C8" s="115">
        <v>-177504</v>
      </c>
      <c r="D8" s="115">
        <v>177504</v>
      </c>
      <c r="E8" s="115">
        <v>0</v>
      </c>
      <c r="F8" s="143">
        <v>-127437</v>
      </c>
      <c r="G8" s="143">
        <v>127437</v>
      </c>
      <c r="H8" s="143">
        <v>0</v>
      </c>
    </row>
    <row r="9" spans="1:10" ht="10.5" customHeight="1">
      <c r="B9" s="11"/>
      <c r="C9" s="144"/>
      <c r="D9" s="144"/>
      <c r="E9" s="144"/>
      <c r="F9" s="144"/>
      <c r="G9" s="144"/>
      <c r="H9" s="144"/>
    </row>
    <row r="10" spans="1:10" ht="15" customHeight="1">
      <c r="B10" s="138" t="s">
        <v>66</v>
      </c>
      <c r="C10" s="111">
        <v>1899774</v>
      </c>
      <c r="D10" s="111">
        <v>-1741246</v>
      </c>
      <c r="E10" s="111">
        <v>158528</v>
      </c>
      <c r="F10" s="145">
        <v>1490102</v>
      </c>
      <c r="G10" s="145">
        <v>-1726710</v>
      </c>
      <c r="H10" s="145">
        <v>-236608</v>
      </c>
      <c r="J10" s="90"/>
    </row>
    <row r="11" spans="1:10" ht="10.5" customHeight="1">
      <c r="B11" s="44"/>
      <c r="C11" s="4"/>
      <c r="D11" s="91"/>
      <c r="E11" s="4"/>
      <c r="F11" s="4"/>
      <c r="G11" s="4"/>
      <c r="H11" s="4"/>
    </row>
    <row r="12" spans="1:10" ht="24" customHeight="1" thickBot="1">
      <c r="C12" s="262" t="s">
        <v>130</v>
      </c>
      <c r="D12" s="263"/>
      <c r="E12" s="263"/>
      <c r="F12" s="263"/>
      <c r="G12" s="263"/>
      <c r="H12" s="263"/>
    </row>
    <row r="13" spans="1:10" ht="15" customHeight="1" thickBot="1">
      <c r="C13" s="260" t="str">
        <f>+'Income Statement'!H3</f>
        <v>Q4 2021</v>
      </c>
      <c r="D13" s="261"/>
      <c r="E13" s="261"/>
      <c r="F13" s="260" t="str">
        <f>+'Income Statement'!I3</f>
        <v>Q4 2020</v>
      </c>
      <c r="G13" s="261"/>
      <c r="H13" s="261"/>
    </row>
    <row r="14" spans="1:10" ht="23.25" thickBot="1">
      <c r="B14" s="106"/>
      <c r="C14" s="142" t="s">
        <v>24</v>
      </c>
      <c r="D14" s="142" t="s">
        <v>42</v>
      </c>
      <c r="E14" s="142" t="s">
        <v>25</v>
      </c>
      <c r="F14" s="142" t="s">
        <v>24</v>
      </c>
      <c r="G14" s="142" t="s">
        <v>42</v>
      </c>
      <c r="H14" s="142" t="s">
        <v>25</v>
      </c>
    </row>
    <row r="15" spans="1:10" ht="8.25" customHeight="1">
      <c r="B15" s="100"/>
      <c r="C15" s="103"/>
      <c r="D15" s="100"/>
      <c r="E15" s="100"/>
      <c r="F15" s="103"/>
      <c r="G15" s="100"/>
      <c r="H15" s="100"/>
    </row>
    <row r="16" spans="1:10" ht="15" customHeight="1">
      <c r="B16" s="137" t="s">
        <v>67</v>
      </c>
      <c r="C16" s="115">
        <v>511558</v>
      </c>
      <c r="D16" s="115">
        <v>-519657</v>
      </c>
      <c r="E16" s="115">
        <v>-8099</v>
      </c>
      <c r="F16" s="143">
        <v>351744</v>
      </c>
      <c r="G16" s="143">
        <v>-238631</v>
      </c>
      <c r="H16" s="143">
        <v>113113</v>
      </c>
    </row>
    <row r="17" spans="2:8" ht="15" customHeight="1">
      <c r="B17" s="137" t="s">
        <v>59</v>
      </c>
      <c r="C17" s="115">
        <v>59268</v>
      </c>
      <c r="D17" s="115">
        <v>-12403</v>
      </c>
      <c r="E17" s="115">
        <v>46865</v>
      </c>
      <c r="F17" s="143">
        <v>47638</v>
      </c>
      <c r="G17" s="143">
        <v>-6719</v>
      </c>
      <c r="H17" s="143">
        <v>40919</v>
      </c>
    </row>
    <row r="18" spans="2:8" ht="15" customHeight="1">
      <c r="B18" s="137" t="s">
        <v>60</v>
      </c>
      <c r="C18" s="115">
        <v>-49044</v>
      </c>
      <c r="D18" s="115">
        <v>49044</v>
      </c>
      <c r="E18" s="115">
        <v>0</v>
      </c>
      <c r="F18" s="143">
        <v>-30689</v>
      </c>
      <c r="G18" s="143">
        <v>30689</v>
      </c>
      <c r="H18" s="143">
        <v>0</v>
      </c>
    </row>
    <row r="19" spans="2:8" ht="10.5" customHeight="1">
      <c r="B19" s="11"/>
      <c r="C19" s="144"/>
      <c r="D19" s="144"/>
      <c r="E19" s="144"/>
      <c r="F19" s="144"/>
      <c r="G19" s="144"/>
      <c r="H19" s="144"/>
    </row>
    <row r="20" spans="2:8" ht="15" customHeight="1">
      <c r="B20" s="138" t="s">
        <v>66</v>
      </c>
      <c r="C20" s="111">
        <v>521782</v>
      </c>
      <c r="D20" s="111">
        <v>-483016</v>
      </c>
      <c r="E20" s="111">
        <v>38766</v>
      </c>
      <c r="F20" s="145">
        <v>368693</v>
      </c>
      <c r="G20" s="145">
        <v>-214661</v>
      </c>
      <c r="H20" s="145">
        <v>154032</v>
      </c>
    </row>
    <row r="21" spans="2:8">
      <c r="B21" s="44"/>
      <c r="D21" s="90"/>
    </row>
    <row r="22" spans="2:8">
      <c r="D22" s="90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K12"/>
  <sheetViews>
    <sheetView showGridLines="0" zoomScaleNormal="100" workbookViewId="0">
      <selection activeCell="B3" sqref="B3"/>
    </sheetView>
  </sheetViews>
  <sheetFormatPr baseColWidth="10" defaultColWidth="0" defaultRowHeight="11.25"/>
  <cols>
    <col min="1" max="1" width="4.85546875" style="29" customWidth="1"/>
    <col min="2" max="2" width="33.42578125" style="27" customWidth="1"/>
    <col min="3" max="5" width="9.85546875" style="33" customWidth="1"/>
    <col min="6" max="6" width="8.7109375" style="27" customWidth="1"/>
    <col min="7" max="7" width="1.7109375" style="71" customWidth="1"/>
    <col min="8" max="10" width="9.85546875" style="27" customWidth="1"/>
    <col min="11" max="11" width="8.7109375" style="27" customWidth="1"/>
    <col min="12" max="217" width="7.28515625" style="27" customWidth="1"/>
    <col min="218" max="218" width="7.85546875" style="27" customWidth="1"/>
    <col min="219" max="219" width="67.5703125" style="27" bestFit="1" customWidth="1"/>
    <col min="220" max="220" width="15.85546875" style="27" customWidth="1"/>
    <col min="221" max="16384" width="0" style="27" hidden="1"/>
  </cols>
  <sheetData>
    <row r="1" spans="1:11">
      <c r="A1" s="92"/>
      <c r="B1" s="69"/>
      <c r="C1" s="70"/>
      <c r="D1" s="70"/>
      <c r="E1" s="70"/>
    </row>
    <row r="2" spans="1:11">
      <c r="A2" s="92"/>
      <c r="B2" s="69"/>
      <c r="C2" s="70"/>
      <c r="D2" s="70"/>
      <c r="E2" s="70"/>
    </row>
    <row r="3" spans="1:11" ht="15" customHeight="1" thickBot="1">
      <c r="B3" s="3"/>
      <c r="C3" s="258" t="s">
        <v>135</v>
      </c>
      <c r="D3" s="258"/>
      <c r="E3" s="258"/>
      <c r="F3" s="258"/>
      <c r="G3" s="4"/>
      <c r="H3" s="258" t="s">
        <v>121</v>
      </c>
      <c r="I3" s="258" t="s">
        <v>131</v>
      </c>
      <c r="J3" s="258"/>
      <c r="K3" s="258" t="s">
        <v>132</v>
      </c>
    </row>
    <row r="4" spans="1:11" ht="15" customHeight="1" thickBot="1">
      <c r="B4" s="133" t="s">
        <v>134</v>
      </c>
      <c r="C4" s="107" t="str">
        <f>+Market!C4</f>
        <v>Dec-21</v>
      </c>
      <c r="D4" s="107" t="str">
        <f>+Market!D4</f>
        <v>Dec-20</v>
      </c>
      <c r="E4" s="107" t="s">
        <v>87</v>
      </c>
      <c r="F4" s="134" t="s">
        <v>88</v>
      </c>
      <c r="G4" s="4"/>
      <c r="H4" s="135" t="str">
        <f>+Market!G4</f>
        <v>Q4 2021</v>
      </c>
      <c r="I4" s="135" t="str">
        <f>+Market!H4</f>
        <v>Q4 2020</v>
      </c>
      <c r="J4" s="135" t="s">
        <v>87</v>
      </c>
      <c r="K4" s="136" t="s">
        <v>88</v>
      </c>
    </row>
    <row r="5" spans="1:11" s="29" customFormat="1" ht="10.5" customHeight="1">
      <c r="B5" s="5"/>
      <c r="C5" s="102"/>
      <c r="D5" s="102"/>
      <c r="E5" s="102"/>
      <c r="F5" s="102"/>
      <c r="G5" s="4"/>
      <c r="H5" s="102"/>
      <c r="I5" s="102"/>
      <c r="J5" s="102"/>
      <c r="K5" s="102"/>
    </row>
    <row r="6" spans="1:11" s="29" customFormat="1" ht="15" customHeight="1">
      <c r="B6" s="137" t="s">
        <v>43</v>
      </c>
      <c r="C6" s="115">
        <v>772624.04146700003</v>
      </c>
      <c r="D6" s="116">
        <v>778839.92489975644</v>
      </c>
      <c r="E6" s="116">
        <v>-6215.8834327564109</v>
      </c>
      <c r="F6" s="117">
        <v>-8.0000000000000002E-3</v>
      </c>
      <c r="G6" s="78"/>
      <c r="H6" s="115">
        <v>207440.04146700003</v>
      </c>
      <c r="I6" s="116">
        <v>175479.27165556001</v>
      </c>
      <c r="J6" s="116">
        <v>31960.769811440026</v>
      </c>
      <c r="K6" s="117">
        <v>0.18210000000000001</v>
      </c>
    </row>
    <row r="7" spans="1:11" s="29" customFormat="1" ht="15" customHeight="1">
      <c r="B7" s="137" t="s">
        <v>44</v>
      </c>
      <c r="C7" s="115">
        <v>923199.39726</v>
      </c>
      <c r="D7" s="116">
        <v>586590.77767341502</v>
      </c>
      <c r="E7" s="116">
        <v>336608.61958658497</v>
      </c>
      <c r="F7" s="117">
        <v>0.57379999999999998</v>
      </c>
      <c r="G7" s="78"/>
      <c r="H7" s="115">
        <v>295405.39726</v>
      </c>
      <c r="I7" s="116">
        <v>138650.58685322799</v>
      </c>
      <c r="J7" s="116">
        <v>156754.81040677201</v>
      </c>
      <c r="K7" s="117">
        <v>1.1306</v>
      </c>
    </row>
    <row r="8" spans="1:11" s="29" customFormat="1" ht="15" customHeight="1">
      <c r="B8" s="137" t="s">
        <v>41</v>
      </c>
      <c r="C8" s="115">
        <v>52852.417755000002</v>
      </c>
      <c r="D8" s="116">
        <v>47035.307384049534</v>
      </c>
      <c r="E8" s="116">
        <v>5817.1103709504678</v>
      </c>
      <c r="F8" s="117">
        <v>0.1237</v>
      </c>
      <c r="G8" s="78"/>
      <c r="H8" s="115">
        <v>7463.4177550000022</v>
      </c>
      <c r="I8" s="116">
        <v>29466.533456576628</v>
      </c>
      <c r="J8" s="116">
        <v>-22003.115701576626</v>
      </c>
      <c r="K8" s="117">
        <v>-0.74670000000000003</v>
      </c>
    </row>
    <row r="9" spans="1:11" s="29" customFormat="1" ht="15" customHeight="1">
      <c r="B9" s="138" t="s">
        <v>40</v>
      </c>
      <c r="C9" s="111">
        <v>1748675.8564820001</v>
      </c>
      <c r="D9" s="112">
        <v>1412466.0099572209</v>
      </c>
      <c r="E9" s="112">
        <v>336209.84652477922</v>
      </c>
      <c r="F9" s="113">
        <v>0.23799999999999999</v>
      </c>
      <c r="G9" s="78"/>
      <c r="H9" s="111">
        <v>510308.85648200003</v>
      </c>
      <c r="I9" s="112">
        <v>343596.39196536463</v>
      </c>
      <c r="J9" s="112">
        <v>166712.4645166354</v>
      </c>
      <c r="K9" s="113">
        <v>0.48520000000000002</v>
      </c>
    </row>
    <row r="10" spans="1:11" s="83" customFormat="1" ht="18" customHeight="1">
      <c r="A10" s="29"/>
      <c r="B10" s="93"/>
      <c r="C10" s="94"/>
      <c r="D10" s="95"/>
      <c r="E10" s="95"/>
      <c r="F10" s="96"/>
      <c r="G10" s="88"/>
    </row>
    <row r="11" spans="1:11" s="83" customFormat="1" ht="18" customHeight="1">
      <c r="A11" s="29"/>
      <c r="B11" s="93"/>
      <c r="C11" s="97"/>
      <c r="D11" s="97"/>
      <c r="E11" s="97"/>
      <c r="F11" s="27"/>
      <c r="G11" s="88"/>
    </row>
    <row r="12" spans="1:11" s="83" customFormat="1" ht="11.25" customHeight="1">
      <c r="A12" s="29"/>
      <c r="B12" s="93"/>
      <c r="C12" s="94"/>
      <c r="D12" s="95"/>
      <c r="E12" s="95"/>
      <c r="F12" s="98"/>
      <c r="G12" s="88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K22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3.140625" style="3" customWidth="1"/>
    <col min="2" max="2" width="52.140625" style="3" customWidth="1"/>
    <col min="3" max="5" width="9.7109375" style="3" customWidth="1"/>
    <col min="6" max="6" width="8.7109375" style="3" customWidth="1"/>
    <col min="7" max="7" width="1.42578125" style="4" customWidth="1"/>
    <col min="8" max="10" width="9.7109375" style="3" customWidth="1"/>
    <col min="11" max="11" width="8.7109375" style="3" customWidth="1"/>
    <col min="12" max="12" width="9.140625" style="3" customWidth="1"/>
    <col min="13" max="16384" width="9.140625" style="3"/>
  </cols>
  <sheetData>
    <row r="1" spans="2:11">
      <c r="C1" s="51"/>
      <c r="D1" s="51"/>
      <c r="H1" s="51"/>
      <c r="I1" s="51"/>
    </row>
    <row r="2" spans="2:11" ht="11.25" customHeight="1" thickBot="1">
      <c r="C2" s="258" t="s">
        <v>135</v>
      </c>
      <c r="D2" s="258"/>
      <c r="E2" s="258"/>
      <c r="F2" s="258"/>
      <c r="H2" s="258" t="s">
        <v>121</v>
      </c>
      <c r="I2" s="258"/>
      <c r="J2" s="258"/>
      <c r="K2" s="258"/>
    </row>
    <row r="3" spans="2:11" ht="23.25" thickBot="1">
      <c r="B3" s="133" t="s">
        <v>109</v>
      </c>
      <c r="C3" s="107" t="str">
        <f>+Market!C4</f>
        <v>Dec-21</v>
      </c>
      <c r="D3" s="107" t="str">
        <f>+Market!D4</f>
        <v>Dec-20</v>
      </c>
      <c r="E3" s="107" t="s">
        <v>87</v>
      </c>
      <c r="F3" s="134" t="s">
        <v>88</v>
      </c>
      <c r="H3" s="135" t="str">
        <f>+Market!G4</f>
        <v>Q4 2021</v>
      </c>
      <c r="I3" s="135" t="str">
        <f>+Market!H4</f>
        <v>Q4 2020</v>
      </c>
      <c r="J3" s="135" t="s">
        <v>87</v>
      </c>
      <c r="K3" s="136" t="s">
        <v>88</v>
      </c>
    </row>
    <row r="4" spans="2:11">
      <c r="B4" s="5"/>
      <c r="C4" s="102"/>
      <c r="D4" s="102"/>
      <c r="E4" s="102"/>
      <c r="F4" s="102"/>
      <c r="H4" s="102"/>
      <c r="I4" s="102"/>
      <c r="J4" s="102"/>
      <c r="K4" s="102"/>
    </row>
    <row r="5" spans="2:11">
      <c r="B5" s="137" t="s">
        <v>12</v>
      </c>
      <c r="C5" s="115">
        <v>7632</v>
      </c>
      <c r="D5" s="116">
        <v>12075</v>
      </c>
      <c r="E5" s="116">
        <v>-4443</v>
      </c>
      <c r="F5" s="117">
        <v>-0.36799999999999999</v>
      </c>
      <c r="G5" s="52"/>
      <c r="H5" s="115">
        <v>4662</v>
      </c>
      <c r="I5" s="116">
        <v>-1200</v>
      </c>
      <c r="J5" s="116">
        <v>5862</v>
      </c>
      <c r="K5" s="117">
        <v>-4.8849999999999998</v>
      </c>
    </row>
    <row r="6" spans="2:11">
      <c r="B6" s="137" t="s">
        <v>13</v>
      </c>
      <c r="C6" s="115">
        <v>-68653</v>
      </c>
      <c r="D6" s="116">
        <v>-28329</v>
      </c>
      <c r="E6" s="116">
        <v>-40324</v>
      </c>
      <c r="F6" s="117">
        <v>1.4234</v>
      </c>
      <c r="G6" s="52"/>
      <c r="H6" s="115">
        <v>-9240</v>
      </c>
      <c r="I6" s="116">
        <v>9530</v>
      </c>
      <c r="J6" s="116">
        <v>-18770</v>
      </c>
      <c r="K6" s="117">
        <v>-1.9696</v>
      </c>
    </row>
    <row r="7" spans="2:11">
      <c r="B7" s="137" t="s">
        <v>14</v>
      </c>
      <c r="C7" s="115">
        <v>3386</v>
      </c>
      <c r="D7" s="116">
        <v>-703</v>
      </c>
      <c r="E7" s="116">
        <v>4089</v>
      </c>
      <c r="F7" s="117">
        <v>-5.8164999999999996</v>
      </c>
      <c r="G7" s="52"/>
      <c r="H7" s="115">
        <v>2212</v>
      </c>
      <c r="I7" s="116">
        <v>1056</v>
      </c>
      <c r="J7" s="116">
        <v>1156</v>
      </c>
      <c r="K7" s="117">
        <v>1.0947</v>
      </c>
    </row>
    <row r="8" spans="2:11">
      <c r="B8" s="137" t="s">
        <v>15</v>
      </c>
      <c r="C8" s="115">
        <v>15190</v>
      </c>
      <c r="D8" s="116">
        <v>-29525</v>
      </c>
      <c r="E8" s="116">
        <v>44715</v>
      </c>
      <c r="F8" s="117">
        <v>-1.5145</v>
      </c>
      <c r="G8" s="52"/>
      <c r="H8" s="115">
        <v>5565</v>
      </c>
      <c r="I8" s="116">
        <v>-25832</v>
      </c>
      <c r="J8" s="116">
        <v>31397</v>
      </c>
      <c r="K8" s="117">
        <v>-1.2154</v>
      </c>
    </row>
    <row r="9" spans="2:11">
      <c r="B9" s="138" t="s">
        <v>113</v>
      </c>
      <c r="C9" s="111">
        <v>-42445</v>
      </c>
      <c r="D9" s="112">
        <v>-46482</v>
      </c>
      <c r="E9" s="112">
        <v>4037</v>
      </c>
      <c r="F9" s="113">
        <v>-8.6900000000000005E-2</v>
      </c>
      <c r="G9" s="56"/>
      <c r="H9" s="111">
        <v>3199</v>
      </c>
      <c r="I9" s="112">
        <v>-16446</v>
      </c>
      <c r="J9" s="112">
        <v>19645</v>
      </c>
      <c r="K9" s="113">
        <v>-1.1944999999999999</v>
      </c>
    </row>
    <row r="10" spans="2:11">
      <c r="B10" s="53"/>
      <c r="C10" s="54"/>
      <c r="D10" s="54"/>
      <c r="E10" s="54"/>
      <c r="F10" s="24"/>
      <c r="G10" s="56"/>
      <c r="H10" s="54"/>
      <c r="I10" s="54"/>
      <c r="J10" s="54"/>
      <c r="K10" s="24"/>
    </row>
    <row r="11" spans="2:11">
      <c r="B11" s="137" t="s">
        <v>17</v>
      </c>
      <c r="C11" s="115">
        <v>3220</v>
      </c>
      <c r="D11" s="116">
        <v>2495</v>
      </c>
      <c r="E11" s="116">
        <v>725</v>
      </c>
      <c r="F11" s="117">
        <v>0.29060000000000002</v>
      </c>
      <c r="G11" s="52"/>
      <c r="H11" s="115">
        <v>2735</v>
      </c>
      <c r="I11" s="116">
        <v>1161</v>
      </c>
      <c r="J11" s="116">
        <v>1574</v>
      </c>
      <c r="K11" s="117">
        <v>1.3556999999999999</v>
      </c>
    </row>
    <row r="12" spans="2:11">
      <c r="B12" s="137" t="s">
        <v>18</v>
      </c>
      <c r="C12" s="115">
        <v>10137</v>
      </c>
      <c r="D12" s="116">
        <v>94</v>
      </c>
      <c r="E12" s="116">
        <v>10043</v>
      </c>
      <c r="F12" s="117" t="s">
        <v>161</v>
      </c>
      <c r="G12" s="52"/>
      <c r="H12" s="115">
        <v>10032</v>
      </c>
      <c r="I12" s="116">
        <v>0</v>
      </c>
      <c r="J12" s="116">
        <v>10032</v>
      </c>
      <c r="K12" s="117">
        <v>1</v>
      </c>
    </row>
    <row r="13" spans="2:11">
      <c r="B13" s="137" t="s">
        <v>19</v>
      </c>
      <c r="C13" s="115">
        <v>30</v>
      </c>
      <c r="D13" s="116">
        <v>9384</v>
      </c>
      <c r="E13" s="116">
        <v>-9354</v>
      </c>
      <c r="F13" s="117">
        <v>-0.99680000000000002</v>
      </c>
      <c r="G13" s="52"/>
      <c r="H13" s="115">
        <v>0</v>
      </c>
      <c r="I13" s="116">
        <v>9384</v>
      </c>
      <c r="J13" s="116">
        <v>-9384</v>
      </c>
      <c r="K13" s="117">
        <v>-1</v>
      </c>
    </row>
    <row r="14" spans="2:11">
      <c r="B14" s="138" t="s">
        <v>16</v>
      </c>
      <c r="C14" s="111">
        <v>13387</v>
      </c>
      <c r="D14" s="112">
        <v>11973</v>
      </c>
      <c r="E14" s="112">
        <v>1414</v>
      </c>
      <c r="F14" s="117">
        <v>0.1181</v>
      </c>
      <c r="G14" s="56"/>
      <c r="H14" s="111">
        <v>12767</v>
      </c>
      <c r="I14" s="112">
        <v>10545</v>
      </c>
      <c r="J14" s="112">
        <v>2222</v>
      </c>
      <c r="K14" s="113">
        <v>0.2107</v>
      </c>
    </row>
    <row r="15" spans="2:11">
      <c r="B15" s="53"/>
      <c r="C15" s="54"/>
      <c r="D15" s="54"/>
      <c r="E15" s="54"/>
      <c r="F15" s="24"/>
      <c r="G15" s="56"/>
      <c r="H15" s="54"/>
      <c r="I15" s="54"/>
      <c r="J15" s="54"/>
      <c r="K15" s="24"/>
    </row>
    <row r="16" spans="2:11">
      <c r="B16" s="138" t="s">
        <v>20</v>
      </c>
      <c r="C16" s="111">
        <v>129470</v>
      </c>
      <c r="D16" s="112">
        <v>-271117</v>
      </c>
      <c r="E16" s="112">
        <v>400587</v>
      </c>
      <c r="F16" s="113">
        <v>-1.4775</v>
      </c>
      <c r="G16" s="56"/>
      <c r="H16" s="111">
        <v>54732</v>
      </c>
      <c r="I16" s="112">
        <v>148131</v>
      </c>
      <c r="J16" s="112">
        <v>-93399</v>
      </c>
      <c r="K16" s="113">
        <v>-0.63049999999999995</v>
      </c>
    </row>
    <row r="17" spans="2:11">
      <c r="B17" s="137" t="s">
        <v>21</v>
      </c>
      <c r="C17" s="115">
        <v>-5812</v>
      </c>
      <c r="D17" s="116">
        <v>122434</v>
      </c>
      <c r="E17" s="139">
        <v>-128246</v>
      </c>
      <c r="F17" s="117">
        <v>-1.0475000000000001</v>
      </c>
      <c r="G17" s="52"/>
      <c r="H17" s="115">
        <v>-726</v>
      </c>
      <c r="I17" s="116">
        <v>-1595</v>
      </c>
      <c r="J17" s="116">
        <v>869</v>
      </c>
      <c r="K17" s="117">
        <v>-0.54479999999999995</v>
      </c>
    </row>
    <row r="18" spans="2:11">
      <c r="B18" s="57"/>
      <c r="C18" s="55"/>
      <c r="D18" s="55"/>
      <c r="E18" s="55"/>
      <c r="F18" s="58"/>
      <c r="G18" s="56"/>
      <c r="H18" s="55"/>
      <c r="I18" s="55"/>
      <c r="J18" s="55"/>
      <c r="K18" s="58"/>
    </row>
    <row r="19" spans="2:11">
      <c r="B19" s="138" t="s">
        <v>110</v>
      </c>
      <c r="C19" s="111">
        <v>123658</v>
      </c>
      <c r="D19" s="112">
        <v>-148683</v>
      </c>
      <c r="E19" s="112">
        <v>272341</v>
      </c>
      <c r="F19" s="113">
        <v>-1.8317000000000001</v>
      </c>
      <c r="G19" s="52"/>
      <c r="H19" s="111">
        <v>54006</v>
      </c>
      <c r="I19" s="112">
        <v>146536</v>
      </c>
      <c r="J19" s="112">
        <v>-92530</v>
      </c>
      <c r="K19" s="113">
        <v>-0.63139999999999996</v>
      </c>
    </row>
    <row r="20" spans="2:11">
      <c r="B20" s="140" t="s">
        <v>111</v>
      </c>
      <c r="C20" s="111">
        <v>115941</v>
      </c>
      <c r="D20" s="112">
        <v>-155087</v>
      </c>
      <c r="E20" s="112">
        <v>271028</v>
      </c>
      <c r="F20" s="113">
        <v>-1.7476</v>
      </c>
      <c r="G20" s="56"/>
      <c r="H20" s="111">
        <v>51453</v>
      </c>
      <c r="I20" s="112">
        <v>144334</v>
      </c>
      <c r="J20" s="112">
        <v>-92881</v>
      </c>
      <c r="K20" s="113">
        <v>-0.64349999999999996</v>
      </c>
    </row>
    <row r="21" spans="2:11">
      <c r="B21" s="141" t="s">
        <v>112</v>
      </c>
      <c r="C21" s="115">
        <v>7717</v>
      </c>
      <c r="D21" s="116">
        <v>6404</v>
      </c>
      <c r="E21" s="116">
        <v>1313</v>
      </c>
      <c r="F21" s="117">
        <v>0.20499999999999999</v>
      </c>
      <c r="G21" s="52"/>
      <c r="H21" s="115">
        <v>2553</v>
      </c>
      <c r="I21" s="116">
        <v>2202</v>
      </c>
      <c r="J21" s="116">
        <v>351</v>
      </c>
      <c r="K21" s="117">
        <v>0.15939999999999999</v>
      </c>
    </row>
    <row r="22" spans="2:11">
      <c r="C22" s="59"/>
      <c r="G22" s="60"/>
      <c r="H22" s="59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G19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1" customWidth="1"/>
    <col min="2" max="2" width="38.5703125" style="1" bestFit="1" customWidth="1"/>
    <col min="3" max="4" width="12.7109375" style="1" customWidth="1"/>
    <col min="5" max="5" width="14.140625" style="1" customWidth="1"/>
    <col min="6" max="6" width="12.7109375" style="1" customWidth="1"/>
    <col min="7" max="16384" width="11.42578125" style="1"/>
  </cols>
  <sheetData>
    <row r="1" spans="2:7" ht="10.5" customHeight="1"/>
    <row r="2" spans="2:7" s="27" customFormat="1" ht="12" thickBot="1">
      <c r="C2" s="156"/>
      <c r="D2" s="156"/>
      <c r="E2" s="157"/>
      <c r="F2" s="157"/>
      <c r="G2" s="28"/>
    </row>
    <row r="3" spans="2:7" s="29" customFormat="1" ht="30" customHeight="1" thickBot="1">
      <c r="B3" s="146" t="s">
        <v>93</v>
      </c>
      <c r="C3" s="107" t="str">
        <f>+Market!C4</f>
        <v>Dec-21</v>
      </c>
      <c r="D3" s="107" t="s">
        <v>146</v>
      </c>
      <c r="E3" s="107" t="s">
        <v>87</v>
      </c>
      <c r="F3" s="134" t="s">
        <v>88</v>
      </c>
      <c r="G3" s="30"/>
    </row>
    <row r="4" spans="2:7" s="29" customFormat="1" ht="11.25">
      <c r="B4" s="105"/>
      <c r="C4" s="22"/>
      <c r="D4" s="21"/>
      <c r="E4" s="21"/>
      <c r="F4" s="23"/>
      <c r="G4" s="30"/>
    </row>
    <row r="5" spans="2:7" s="31" customFormat="1" ht="11.25">
      <c r="B5" s="137" t="s">
        <v>35</v>
      </c>
      <c r="C5" s="115">
        <v>546173</v>
      </c>
      <c r="D5" s="116">
        <v>465808</v>
      </c>
      <c r="E5" s="116">
        <v>80365</v>
      </c>
      <c r="F5" s="117">
        <v>0.17249999999999999</v>
      </c>
      <c r="G5" s="28"/>
    </row>
    <row r="6" spans="2:7" s="31" customFormat="1" ht="11.25">
      <c r="B6" s="137" t="s">
        <v>94</v>
      </c>
      <c r="C6" s="115">
        <v>2755711</v>
      </c>
      <c r="D6" s="116">
        <v>2625153</v>
      </c>
      <c r="E6" s="116">
        <v>130558</v>
      </c>
      <c r="F6" s="117">
        <v>4.9700000000000001E-2</v>
      </c>
      <c r="G6" s="28"/>
    </row>
    <row r="7" spans="2:7" s="31" customFormat="1" ht="12" thickBot="1">
      <c r="B7" s="147"/>
      <c r="C7" s="148"/>
      <c r="D7" s="148"/>
      <c r="E7" s="149"/>
      <c r="F7" s="150"/>
      <c r="G7" s="28"/>
    </row>
    <row r="8" spans="2:7" s="32" customFormat="1" ht="12" thickBot="1">
      <c r="B8" s="151" t="s">
        <v>95</v>
      </c>
      <c r="C8" s="152">
        <v>3301884</v>
      </c>
      <c r="D8" s="123">
        <v>3090961</v>
      </c>
      <c r="E8" s="123">
        <v>210923</v>
      </c>
      <c r="F8" s="124">
        <v>6.8199999999999997E-2</v>
      </c>
      <c r="G8" s="30"/>
    </row>
    <row r="9" spans="2:7" s="27" customFormat="1" ht="11.25">
      <c r="C9" s="33"/>
      <c r="D9" s="33"/>
    </row>
    <row r="10" spans="2:7" s="27" customFormat="1" ht="12" thickBot="1">
      <c r="C10" s="156"/>
      <c r="D10" s="156"/>
      <c r="E10" s="157"/>
      <c r="F10" s="157"/>
    </row>
    <row r="11" spans="2:7" s="27" customFormat="1" ht="28.5" customHeight="1" thickBot="1">
      <c r="B11" s="146" t="s">
        <v>96</v>
      </c>
      <c r="C11" s="107" t="str">
        <f>+Market!C4</f>
        <v>Dec-21</v>
      </c>
      <c r="D11" s="107" t="s">
        <v>146</v>
      </c>
      <c r="E11" s="107" t="s">
        <v>87</v>
      </c>
      <c r="F11" s="134" t="s">
        <v>88</v>
      </c>
    </row>
    <row r="12" spans="2:7" s="29" customFormat="1" ht="11.25">
      <c r="B12" s="34"/>
      <c r="C12" s="35"/>
      <c r="D12" s="36"/>
      <c r="E12" s="36"/>
      <c r="F12" s="37"/>
    </row>
    <row r="13" spans="2:7" s="31" customFormat="1" ht="11.25">
      <c r="B13" s="137" t="s">
        <v>37</v>
      </c>
      <c r="C13" s="115">
        <v>508122</v>
      </c>
      <c r="D13" s="116">
        <v>347895</v>
      </c>
      <c r="E13" s="116">
        <v>160227</v>
      </c>
      <c r="F13" s="117">
        <v>0.46060000000000001</v>
      </c>
      <c r="G13" s="28"/>
    </row>
    <row r="14" spans="2:7" s="31" customFormat="1" ht="11.25">
      <c r="B14" s="137" t="s">
        <v>97</v>
      </c>
      <c r="C14" s="115">
        <v>1283154</v>
      </c>
      <c r="D14" s="116">
        <v>1003735</v>
      </c>
      <c r="E14" s="116">
        <v>279419</v>
      </c>
      <c r="F14" s="117">
        <v>0.27839999999999998</v>
      </c>
      <c r="G14" s="28"/>
    </row>
    <row r="15" spans="2:7" s="31" customFormat="1" ht="11.25">
      <c r="B15" s="137" t="s">
        <v>98</v>
      </c>
      <c r="C15" s="115">
        <v>1510608</v>
      </c>
      <c r="D15" s="116">
        <v>1739331</v>
      </c>
      <c r="E15" s="116">
        <v>-228723</v>
      </c>
      <c r="F15" s="117">
        <v>-0.13150000000000001</v>
      </c>
      <c r="G15" s="28"/>
    </row>
    <row r="16" spans="2:7" s="31" customFormat="1" ht="11.25">
      <c r="B16" s="153" t="s">
        <v>100</v>
      </c>
      <c r="C16" s="248">
        <v>1499913</v>
      </c>
      <c r="D16" s="249">
        <v>1729218</v>
      </c>
      <c r="E16" s="250">
        <v>-229305</v>
      </c>
      <c r="F16" s="251">
        <v>-0.1326</v>
      </c>
      <c r="G16" s="28"/>
    </row>
    <row r="17" spans="2:7" s="31" customFormat="1" ht="11.25">
      <c r="B17" s="155" t="s">
        <v>101</v>
      </c>
      <c r="C17" s="252">
        <v>10695</v>
      </c>
      <c r="D17" s="249">
        <v>10113</v>
      </c>
      <c r="E17" s="249">
        <v>582</v>
      </c>
      <c r="F17" s="253">
        <v>5.7500000000000002E-2</v>
      </c>
      <c r="G17" s="28"/>
    </row>
    <row r="18" spans="2:7" s="31" customFormat="1" ht="12" thickBot="1">
      <c r="B18" s="147"/>
      <c r="C18" s="148"/>
      <c r="D18" s="148"/>
      <c r="E18" s="149"/>
      <c r="F18" s="150"/>
      <c r="G18" s="28"/>
    </row>
    <row r="19" spans="2:7" s="32" customFormat="1" ht="12" thickBot="1">
      <c r="B19" s="151" t="s">
        <v>99</v>
      </c>
      <c r="C19" s="152">
        <v>3301884</v>
      </c>
      <c r="D19" s="123">
        <v>3090961</v>
      </c>
      <c r="E19" s="123">
        <v>210923</v>
      </c>
      <c r="F19" s="124">
        <v>6.8199999999999997E-2</v>
      </c>
      <c r="G19" s="30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K24"/>
  <sheetViews>
    <sheetView showGridLines="0" zoomScaleNormal="100" workbookViewId="0">
      <selection activeCell="B2" sqref="B2:C2"/>
    </sheetView>
  </sheetViews>
  <sheetFormatPr baseColWidth="10" defaultColWidth="9.140625" defaultRowHeight="11.25"/>
  <cols>
    <col min="1" max="1" width="9.140625" style="3"/>
    <col min="2" max="2" width="12.28515625" style="3" customWidth="1"/>
    <col min="3" max="3" width="23.28515625" style="3" customWidth="1"/>
    <col min="4" max="4" width="11.85546875" style="3" customWidth="1"/>
    <col min="5" max="6" width="11.42578125" style="3" customWidth="1"/>
    <col min="7" max="7" width="11.42578125" style="3" hidden="1" customWidth="1"/>
    <col min="8" max="8" width="11.42578125" style="3" customWidth="1"/>
    <col min="9" max="9" width="1.140625" style="3" customWidth="1"/>
    <col min="10" max="10" width="10.7109375" style="3" customWidth="1"/>
    <col min="11" max="11" width="10.85546875" style="3" customWidth="1"/>
    <col min="12" max="16384" width="9.140625" style="3"/>
  </cols>
  <sheetData>
    <row r="1" spans="2:11" ht="12" thickBot="1">
      <c r="D1" s="4"/>
      <c r="E1" s="187"/>
      <c r="F1" s="187"/>
      <c r="G1" s="187"/>
      <c r="H1" s="187"/>
      <c r="I1" s="4"/>
      <c r="J1" s="187"/>
    </row>
    <row r="2" spans="2:11" s="7" customFormat="1" ht="15" customHeight="1" thickBot="1">
      <c r="B2" s="261" t="s">
        <v>62</v>
      </c>
      <c r="C2" s="261"/>
      <c r="D2" s="108" t="s">
        <v>85</v>
      </c>
      <c r="E2" s="107" t="str">
        <f>+Market!C4</f>
        <v>Dec-21</v>
      </c>
      <c r="F2" s="158" t="s">
        <v>146</v>
      </c>
      <c r="G2" s="158" t="str">
        <f>+Market!D4</f>
        <v>Dec-20</v>
      </c>
      <c r="H2" s="158" t="s">
        <v>36</v>
      </c>
      <c r="I2" s="6"/>
      <c r="J2" s="159" t="s">
        <v>0</v>
      </c>
    </row>
    <row r="3" spans="2:11" ht="10.5" customHeight="1">
      <c r="B3" s="4"/>
      <c r="C3" s="4"/>
      <c r="D3" s="4"/>
      <c r="E3" s="4"/>
      <c r="F3" s="4"/>
      <c r="G3" s="4"/>
      <c r="H3" s="4"/>
      <c r="I3" s="4"/>
      <c r="J3" s="4"/>
    </row>
    <row r="4" spans="2:11" ht="15" customHeight="1">
      <c r="B4" s="160" t="s">
        <v>27</v>
      </c>
      <c r="C4" s="161" t="s">
        <v>77</v>
      </c>
      <c r="D4" s="162" t="s">
        <v>28</v>
      </c>
      <c r="E4" s="163">
        <v>1.07</v>
      </c>
      <c r="F4" s="164">
        <v>1.34</v>
      </c>
      <c r="G4" s="165"/>
      <c r="H4" s="246">
        <v>-0.27</v>
      </c>
      <c r="I4" s="10"/>
      <c r="J4" s="154">
        <v>-0.20150000000000001</v>
      </c>
    </row>
    <row r="5" spans="2:11" ht="15" customHeight="1">
      <c r="B5" s="4"/>
      <c r="C5" s="11" t="s">
        <v>78</v>
      </c>
      <c r="D5" s="9" t="s">
        <v>28</v>
      </c>
      <c r="E5" s="166">
        <v>1.02</v>
      </c>
      <c r="F5" s="167">
        <v>1.3</v>
      </c>
      <c r="G5" s="168"/>
      <c r="H5" s="247">
        <v>-0.28000000000000003</v>
      </c>
      <c r="I5" s="10"/>
      <c r="J5" s="12">
        <v>-0.21540000000000001</v>
      </c>
    </row>
    <row r="6" spans="2:11" ht="15" customHeight="1">
      <c r="B6" s="169"/>
      <c r="C6" s="170" t="s">
        <v>29</v>
      </c>
      <c r="D6" s="171" t="s">
        <v>26</v>
      </c>
      <c r="E6" s="172">
        <v>38051</v>
      </c>
      <c r="F6" s="173">
        <v>117913</v>
      </c>
      <c r="G6" s="174"/>
      <c r="H6" s="175">
        <v>-79862</v>
      </c>
      <c r="I6" s="13"/>
      <c r="J6" s="12">
        <v>-0.67730000000000001</v>
      </c>
      <c r="K6" s="14"/>
    </row>
    <row r="7" spans="2:11" ht="15" customHeight="1">
      <c r="B7" s="160" t="s">
        <v>30</v>
      </c>
      <c r="C7" s="161" t="s">
        <v>79</v>
      </c>
      <c r="D7" s="162" t="s">
        <v>28</v>
      </c>
      <c r="E7" s="163">
        <v>1.19</v>
      </c>
      <c r="F7" s="176">
        <v>0.78</v>
      </c>
      <c r="G7" s="165"/>
      <c r="H7" s="177">
        <v>0.40999999999999992</v>
      </c>
      <c r="I7" s="10"/>
      <c r="J7" s="154">
        <v>0.52559999999999996</v>
      </c>
    </row>
    <row r="8" spans="2:11" ht="15" customHeight="1">
      <c r="B8" s="4"/>
      <c r="C8" s="11" t="s">
        <v>80</v>
      </c>
      <c r="D8" s="9" t="s">
        <v>31</v>
      </c>
      <c r="E8" s="178">
        <v>0.28370000000000001</v>
      </c>
      <c r="F8" s="15">
        <v>0.25740000000000002</v>
      </c>
      <c r="G8" s="168"/>
      <c r="H8" s="16">
        <v>2.629999999999999E-2</v>
      </c>
      <c r="I8" s="16"/>
      <c r="J8" s="12">
        <v>0.1022</v>
      </c>
    </row>
    <row r="9" spans="2:11" ht="15" customHeight="1">
      <c r="B9" s="4"/>
      <c r="C9" s="11" t="s">
        <v>81</v>
      </c>
      <c r="D9" s="9" t="s">
        <v>31</v>
      </c>
      <c r="E9" s="178">
        <v>0.71630000000000005</v>
      </c>
      <c r="F9" s="15">
        <v>0.74260000000000004</v>
      </c>
      <c r="G9" s="168"/>
      <c r="H9" s="16">
        <v>-2.629999999999999E-2</v>
      </c>
      <c r="I9" s="16"/>
      <c r="J9" s="12">
        <v>-3.5400000000000001E-2</v>
      </c>
    </row>
    <row r="10" spans="2:11" ht="15" customHeight="1">
      <c r="B10" s="169"/>
      <c r="C10" s="170" t="s">
        <v>82</v>
      </c>
      <c r="D10" s="171" t="s">
        <v>28</v>
      </c>
      <c r="E10" s="179">
        <v>5.19</v>
      </c>
      <c r="F10" s="189">
        <v>9.35</v>
      </c>
      <c r="G10" s="180"/>
      <c r="H10" s="181">
        <v>-4.1599999999999993</v>
      </c>
      <c r="I10" s="17"/>
      <c r="J10" s="182">
        <v>-0.44490000000000002</v>
      </c>
    </row>
    <row r="11" spans="2:11" ht="15" customHeight="1">
      <c r="B11" s="160" t="s">
        <v>32</v>
      </c>
      <c r="C11" s="161" t="s">
        <v>33</v>
      </c>
      <c r="D11" s="162" t="s">
        <v>31</v>
      </c>
      <c r="E11" s="183">
        <v>8.3445715121903977E-2</v>
      </c>
      <c r="F11" s="244">
        <v>-0.159</v>
      </c>
      <c r="G11" s="244"/>
      <c r="H11" s="154">
        <v>0.24244571512190399</v>
      </c>
      <c r="I11" s="18"/>
      <c r="J11" s="154">
        <v>-1.5247999999999999</v>
      </c>
    </row>
    <row r="12" spans="2:11" ht="15" customHeight="1">
      <c r="B12" s="4"/>
      <c r="C12" s="11" t="s">
        <v>83</v>
      </c>
      <c r="D12" s="9" t="s">
        <v>31</v>
      </c>
      <c r="E12" s="184">
        <v>7.1809412501381953E-2</v>
      </c>
      <c r="F12" s="18">
        <v>-8.4000000000000005E-2</v>
      </c>
      <c r="G12" s="18"/>
      <c r="H12" s="18">
        <v>0.15580941250138197</v>
      </c>
      <c r="I12" s="18"/>
      <c r="J12" s="12">
        <v>-1.8549</v>
      </c>
    </row>
    <row r="13" spans="2:11" ht="15" customHeight="1">
      <c r="B13" s="169"/>
      <c r="C13" s="170" t="s">
        <v>84</v>
      </c>
      <c r="D13" s="171" t="s">
        <v>31</v>
      </c>
      <c r="E13" s="185">
        <v>3.8686375158477955E-2</v>
      </c>
      <c r="F13" s="186">
        <v>-4.4999999999999998E-2</v>
      </c>
      <c r="G13" s="186"/>
      <c r="H13" s="186">
        <v>8.368637515847796E-2</v>
      </c>
      <c r="I13" s="18"/>
      <c r="J13" s="182">
        <v>-1.8596999999999999</v>
      </c>
    </row>
    <row r="14" spans="2:11" ht="7.5" customHeight="1">
      <c r="I14" s="4"/>
      <c r="J14" s="8"/>
    </row>
    <row r="15" spans="2:11" ht="12.75">
      <c r="B15" s="19" t="s">
        <v>69</v>
      </c>
    </row>
    <row r="16" spans="2:11" ht="12.75">
      <c r="B16" s="19" t="s">
        <v>70</v>
      </c>
    </row>
    <row r="17" spans="2:10" ht="12.75">
      <c r="B17" s="19" t="s">
        <v>71</v>
      </c>
    </row>
    <row r="18" spans="2:10" ht="12.75">
      <c r="B18" s="19" t="s">
        <v>72</v>
      </c>
    </row>
    <row r="19" spans="2:10" ht="12.75">
      <c r="B19" s="19" t="s">
        <v>73</v>
      </c>
    </row>
    <row r="20" spans="2:10" ht="12.75">
      <c r="B20" s="19" t="s">
        <v>74</v>
      </c>
    </row>
    <row r="21" spans="2:10" ht="12.75">
      <c r="B21" s="19" t="s">
        <v>75</v>
      </c>
    </row>
    <row r="22" spans="2:10" ht="12.75">
      <c r="B22" s="19" t="s">
        <v>155</v>
      </c>
    </row>
    <row r="23" spans="2:10" ht="13.5" thickBot="1">
      <c r="B23" s="188" t="s">
        <v>76</v>
      </c>
      <c r="C23" s="187"/>
      <c r="D23" s="187"/>
      <c r="E23" s="187"/>
      <c r="F23" s="187"/>
      <c r="G23" s="187"/>
      <c r="H23" s="187"/>
      <c r="I23" s="187"/>
      <c r="J23" s="187"/>
    </row>
    <row r="24" spans="2:10" ht="12">
      <c r="B24" s="20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2:H9"/>
  <sheetViews>
    <sheetView showGridLines="0" zoomScaleNormal="100" workbookViewId="0">
      <selection activeCell="B3" sqref="B3"/>
    </sheetView>
  </sheetViews>
  <sheetFormatPr baseColWidth="10" defaultRowHeight="12.75"/>
  <cols>
    <col min="1" max="1" width="4.7109375" style="1" customWidth="1"/>
    <col min="2" max="2" width="43.140625" style="1" customWidth="1"/>
    <col min="3" max="3" width="13.140625" style="1" customWidth="1"/>
    <col min="4" max="4" width="12.85546875" style="1" customWidth="1"/>
    <col min="5" max="5" width="13.42578125" style="1" customWidth="1"/>
    <col min="6" max="6" width="12.42578125" style="1" customWidth="1"/>
    <col min="7" max="16384" width="11.42578125" style="1"/>
  </cols>
  <sheetData>
    <row r="2" spans="2:8" ht="13.5" thickBot="1">
      <c r="C2" s="191"/>
      <c r="D2" s="191"/>
      <c r="E2" s="192"/>
      <c r="F2" s="192"/>
    </row>
    <row r="3" spans="2:8" s="25" customFormat="1" ht="23.25" thickBot="1">
      <c r="B3" s="146" t="s">
        <v>86</v>
      </c>
      <c r="C3" s="107" t="str">
        <f>+Market!C4</f>
        <v>Dec-21</v>
      </c>
      <c r="D3" s="107" t="str">
        <f>+Market!D4</f>
        <v>Dec-20</v>
      </c>
      <c r="E3" s="107" t="s">
        <v>87</v>
      </c>
      <c r="F3" s="134" t="s">
        <v>88</v>
      </c>
      <c r="H3" s="26"/>
    </row>
    <row r="4" spans="2:8" s="25" customFormat="1">
      <c r="B4" s="105"/>
      <c r="C4" s="22"/>
      <c r="D4" s="21"/>
      <c r="E4" s="21"/>
      <c r="F4" s="23"/>
    </row>
    <row r="5" spans="2:8" s="25" customFormat="1">
      <c r="B5" s="137" t="s">
        <v>89</v>
      </c>
      <c r="C5" s="115">
        <v>242935</v>
      </c>
      <c r="D5" s="116">
        <v>361758</v>
      </c>
      <c r="E5" s="116">
        <v>-118823</v>
      </c>
      <c r="F5" s="117">
        <v>-0.32850000000000001</v>
      </c>
    </row>
    <row r="6" spans="2:8" s="25" customFormat="1">
      <c r="B6" s="137" t="s">
        <v>90</v>
      </c>
      <c r="C6" s="115">
        <v>-122462</v>
      </c>
      <c r="D6" s="116">
        <v>-33358</v>
      </c>
      <c r="E6" s="116">
        <v>-89104</v>
      </c>
      <c r="F6" s="117" t="s">
        <v>152</v>
      </c>
    </row>
    <row r="7" spans="2:8" s="25" customFormat="1">
      <c r="B7" s="137" t="s">
        <v>91</v>
      </c>
      <c r="C7" s="115">
        <v>-123768</v>
      </c>
      <c r="D7" s="116">
        <v>-337006</v>
      </c>
      <c r="E7" s="116">
        <v>213238</v>
      </c>
      <c r="F7" s="117">
        <v>-0.63270000000000004</v>
      </c>
    </row>
    <row r="8" spans="2:8" s="25" customFormat="1" ht="13.5" thickBot="1">
      <c r="B8" s="147"/>
      <c r="C8" s="148"/>
      <c r="D8" s="148"/>
      <c r="E8" s="149"/>
      <c r="F8" s="150"/>
    </row>
    <row r="9" spans="2:8" s="25" customFormat="1" ht="13.5" thickBot="1">
      <c r="B9" s="190" t="s">
        <v>92</v>
      </c>
      <c r="C9" s="152">
        <v>-3295</v>
      </c>
      <c r="D9" s="123">
        <v>-8606</v>
      </c>
      <c r="E9" s="123">
        <v>5311</v>
      </c>
      <c r="F9" s="124">
        <v>-0.61709999999999998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3:H12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1" customWidth="1"/>
    <col min="2" max="2" width="32" style="1" customWidth="1"/>
    <col min="3" max="4" width="12.85546875" style="1" customWidth="1"/>
    <col min="5" max="5" width="1.42578125" style="1" customWidth="1"/>
    <col min="6" max="16384" width="11.42578125" style="1"/>
  </cols>
  <sheetData>
    <row r="3" spans="2:8" s="3" customFormat="1" ht="27" customHeight="1" thickBot="1">
      <c r="B3" s="38"/>
      <c r="C3" s="262" t="s">
        <v>102</v>
      </c>
      <c r="D3" s="263"/>
      <c r="E3" s="263"/>
      <c r="F3" s="263"/>
      <c r="G3" s="263"/>
    </row>
    <row r="4" spans="2:8" s="3" customFormat="1" ht="24.75" customHeight="1" thickBot="1">
      <c r="B4" s="39"/>
      <c r="C4" s="264" t="s">
        <v>103</v>
      </c>
      <c r="D4" s="264"/>
      <c r="E4" s="40"/>
      <c r="F4" s="264" t="s">
        <v>104</v>
      </c>
      <c r="G4" s="264"/>
      <c r="H4" s="41"/>
    </row>
    <row r="5" spans="2:8" s="3" customFormat="1" ht="15" customHeight="1" thickBot="1">
      <c r="B5" s="193" t="s">
        <v>105</v>
      </c>
      <c r="C5" s="193" t="str">
        <f>+Market!C4</f>
        <v>Dec-21</v>
      </c>
      <c r="D5" s="193" t="str">
        <f>+Market!D4</f>
        <v>Dec-20</v>
      </c>
      <c r="E5" s="40"/>
      <c r="F5" s="194" t="str">
        <f>+Market!C4</f>
        <v>Dec-21</v>
      </c>
      <c r="G5" s="194" t="str">
        <f>+Market!D4</f>
        <v>Dec-20</v>
      </c>
    </row>
    <row r="6" spans="2:8" s="3" customFormat="1" ht="11.25">
      <c r="B6" s="195"/>
      <c r="C6" s="196"/>
      <c r="D6" s="195"/>
      <c r="E6" s="40"/>
      <c r="F6" s="104"/>
      <c r="G6" s="104"/>
    </row>
    <row r="7" spans="2:8" s="3" customFormat="1" ht="11.25">
      <c r="B7" s="137" t="s">
        <v>63</v>
      </c>
      <c r="C7" s="115">
        <v>156130</v>
      </c>
      <c r="D7" s="197">
        <v>139627</v>
      </c>
      <c r="E7" s="42"/>
      <c r="F7" s="115">
        <v>60504</v>
      </c>
      <c r="G7" s="197">
        <v>74180</v>
      </c>
    </row>
    <row r="8" spans="2:8" s="3" customFormat="1" ht="11.25">
      <c r="B8" s="11" t="s">
        <v>34</v>
      </c>
      <c r="C8" s="198">
        <v>599</v>
      </c>
      <c r="D8" s="199">
        <v>335</v>
      </c>
      <c r="E8" s="42"/>
      <c r="F8" s="198">
        <v>7343</v>
      </c>
      <c r="G8" s="199">
        <v>7323</v>
      </c>
    </row>
    <row r="9" spans="2:8" s="3" customFormat="1" ht="11.25" hidden="1" customHeight="1">
      <c r="B9" s="137"/>
      <c r="C9" s="115"/>
      <c r="D9" s="197"/>
      <c r="E9" s="42"/>
      <c r="F9" s="115"/>
      <c r="G9" s="197"/>
    </row>
    <row r="10" spans="2:8" s="3" customFormat="1" ht="12" thickBot="1">
      <c r="B10" s="200"/>
      <c r="C10" s="201"/>
      <c r="D10" s="202"/>
      <c r="E10" s="42"/>
      <c r="F10" s="201"/>
      <c r="G10" s="202"/>
    </row>
    <row r="11" spans="2:8" s="3" customFormat="1" ht="12" thickBot="1">
      <c r="B11" s="151" t="s">
        <v>106</v>
      </c>
      <c r="C11" s="152">
        <v>156729</v>
      </c>
      <c r="D11" s="203">
        <v>139962</v>
      </c>
      <c r="E11" s="43"/>
      <c r="F11" s="152">
        <v>67847</v>
      </c>
      <c r="G11" s="203">
        <v>81503</v>
      </c>
    </row>
    <row r="12" spans="2:8" s="3" customFormat="1" ht="17.25" customHeight="1">
      <c r="B12" s="44"/>
    </row>
  </sheetData>
  <mergeCells count="3">
    <mergeCell ref="C3:G3"/>
    <mergeCell ref="C4:D4"/>
    <mergeCell ref="F4:G4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D6"/>
  <sheetViews>
    <sheetView showGridLines="0" zoomScaleNormal="100" workbookViewId="0">
      <selection activeCell="B3" sqref="B3"/>
    </sheetView>
  </sheetViews>
  <sheetFormatPr baseColWidth="10" defaultRowHeight="12.75"/>
  <cols>
    <col min="1" max="1" width="5.28515625" style="1" customWidth="1"/>
    <col min="2" max="2" width="28.5703125" style="1" customWidth="1"/>
    <col min="3" max="3" width="12.42578125" style="1" customWidth="1"/>
    <col min="4" max="4" width="13.28515625" style="1" customWidth="1"/>
    <col min="5" max="16384" width="11.42578125" style="1"/>
  </cols>
  <sheetData>
    <row r="1" spans="2:4" ht="12.75" customHeight="1"/>
    <row r="3" spans="2:4" s="44" customFormat="1" ht="30" customHeight="1" thickBot="1">
      <c r="B3" s="106" t="s">
        <v>65</v>
      </c>
      <c r="C3" s="193" t="s">
        <v>156</v>
      </c>
      <c r="D3" s="193" t="s">
        <v>147</v>
      </c>
    </row>
    <row r="4" spans="2:4" s="44" customFormat="1" ht="6" customHeight="1">
      <c r="B4" s="105"/>
      <c r="C4" s="22"/>
      <c r="D4" s="21"/>
    </row>
    <row r="5" spans="2:4" s="44" customFormat="1" ht="11.25">
      <c r="B5" s="110" t="s">
        <v>38</v>
      </c>
      <c r="C5" s="204">
        <v>1</v>
      </c>
      <c r="D5" s="205">
        <v>1</v>
      </c>
    </row>
    <row r="6" spans="2:4" s="44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F40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45" customWidth="1"/>
    <col min="2" max="5" width="13.140625" style="45" customWidth="1"/>
    <col min="6" max="6" width="11.28515625" style="45" customWidth="1"/>
    <col min="7" max="16384" width="11.42578125" style="45"/>
  </cols>
  <sheetData>
    <row r="1" spans="1:6" ht="12" thickBot="1"/>
    <row r="2" spans="1:6" ht="20.25" customHeight="1">
      <c r="A2" s="269" t="s">
        <v>107</v>
      </c>
      <c r="B2" s="265" t="str">
        <f>+Market!C4</f>
        <v>Dec-21</v>
      </c>
      <c r="C2" s="265" t="str">
        <f>+Market!D4</f>
        <v>Dec-20</v>
      </c>
      <c r="D2" s="265" t="s">
        <v>87</v>
      </c>
      <c r="E2" s="266" t="s">
        <v>88</v>
      </c>
    </row>
    <row r="3" spans="1:6" ht="20.25" customHeight="1" thickBot="1">
      <c r="A3" s="270"/>
      <c r="B3" s="260"/>
      <c r="C3" s="260"/>
      <c r="D3" s="260"/>
      <c r="E3" s="267"/>
    </row>
    <row r="4" spans="1:6" ht="18" customHeight="1">
      <c r="A4" s="206" t="s">
        <v>45</v>
      </c>
      <c r="B4" s="240">
        <v>15582.768663000001</v>
      </c>
      <c r="C4" s="207">
        <v>15913.101104806476</v>
      </c>
      <c r="D4" s="207">
        <f t="shared" ref="D4:D18" si="0">+B4-C4</f>
        <v>-330.33244180647489</v>
      </c>
      <c r="E4" s="208">
        <f t="shared" ref="E4:E18" si="1">+B4/C4-1</f>
        <v>-2.0758520896137611E-2</v>
      </c>
    </row>
    <row r="5" spans="1:6">
      <c r="A5" s="137" t="s">
        <v>46</v>
      </c>
      <c r="B5" s="115">
        <v>7414.2988290000012</v>
      </c>
      <c r="C5" s="209">
        <v>9318.4061020431018</v>
      </c>
      <c r="D5" s="209">
        <f t="shared" si="0"/>
        <v>-1904.1072730431006</v>
      </c>
      <c r="E5" s="210">
        <f t="shared" si="1"/>
        <v>-0.20433830122789098</v>
      </c>
    </row>
    <row r="6" spans="1:6">
      <c r="A6" s="137" t="s">
        <v>61</v>
      </c>
      <c r="B6" s="115">
        <v>8040.58943</v>
      </c>
      <c r="C6" s="209">
        <v>6452.4873880393443</v>
      </c>
      <c r="D6" s="209">
        <f t="shared" si="0"/>
        <v>1588.1020419606557</v>
      </c>
      <c r="E6" s="210">
        <f t="shared" si="1"/>
        <v>0.24612245579967218</v>
      </c>
    </row>
    <row r="7" spans="1:6">
      <c r="A7" s="137" t="s">
        <v>68</v>
      </c>
      <c r="B7" s="115">
        <v>127.880404</v>
      </c>
      <c r="C7" s="209">
        <v>142.20761472403001</v>
      </c>
      <c r="D7" s="209">
        <f t="shared" si="0"/>
        <v>-14.32721072403001</v>
      </c>
      <c r="E7" s="210">
        <f t="shared" si="1"/>
        <v>-0.10074854818311652</v>
      </c>
    </row>
    <row r="8" spans="1:6" ht="16.5" customHeight="1">
      <c r="A8" s="138" t="s">
        <v>47</v>
      </c>
      <c r="B8" s="111">
        <v>11894.695715999998</v>
      </c>
      <c r="C8" s="211">
        <v>5897.1811857238572</v>
      </c>
      <c r="D8" s="211">
        <f t="shared" si="0"/>
        <v>5997.5145302761412</v>
      </c>
      <c r="E8" s="212">
        <f t="shared" si="1"/>
        <v>1.0170137802099712</v>
      </c>
      <c r="F8" s="46"/>
    </row>
    <row r="9" spans="1:6">
      <c r="A9" s="137" t="s">
        <v>48</v>
      </c>
      <c r="B9" s="115">
        <v>2000</v>
      </c>
      <c r="C9" s="209">
        <v>1999.9999979510476</v>
      </c>
      <c r="D9" s="209">
        <f t="shared" si="0"/>
        <v>2.0489524104050361E-6</v>
      </c>
      <c r="E9" s="210">
        <f t="shared" si="1"/>
        <v>1.0244762815858621E-9</v>
      </c>
    </row>
    <row r="10" spans="1:6">
      <c r="A10" s="137" t="s">
        <v>49</v>
      </c>
      <c r="B10" s="115">
        <v>6952.7712469999997</v>
      </c>
      <c r="C10" s="209">
        <v>2628.3626746863788</v>
      </c>
      <c r="D10" s="209">
        <f t="shared" si="0"/>
        <v>4324.4085723136213</v>
      </c>
      <c r="E10" s="210">
        <f t="shared" si="1"/>
        <v>1.6452860991984743</v>
      </c>
      <c r="F10" s="46"/>
    </row>
    <row r="11" spans="1:6">
      <c r="A11" s="137" t="s">
        <v>50</v>
      </c>
      <c r="B11" s="115">
        <v>4941.9244689999996</v>
      </c>
      <c r="C11" s="209">
        <v>3268.8185110374779</v>
      </c>
      <c r="D11" s="209">
        <f t="shared" si="0"/>
        <v>1673.1059579625216</v>
      </c>
      <c r="E11" s="210">
        <f t="shared" si="1"/>
        <v>0.51183813121258326</v>
      </c>
    </row>
    <row r="12" spans="1:6" ht="16.5" hidden="1" customHeight="1">
      <c r="A12" s="138" t="s">
        <v>51</v>
      </c>
      <c r="B12" s="115">
        <v>0</v>
      </c>
      <c r="C12" s="211">
        <v>0</v>
      </c>
      <c r="D12" s="211">
        <f t="shared" si="0"/>
        <v>0</v>
      </c>
      <c r="E12" s="212" t="e">
        <f t="shared" si="1"/>
        <v>#DIV/0!</v>
      </c>
    </row>
    <row r="13" spans="1:6" ht="16.5" customHeight="1">
      <c r="A13" s="138" t="s">
        <v>52</v>
      </c>
      <c r="B13" s="111">
        <v>27477.464379000001</v>
      </c>
      <c r="C13" s="211">
        <v>21810.474967595837</v>
      </c>
      <c r="D13" s="211">
        <f t="shared" si="0"/>
        <v>5666.9894114041635</v>
      </c>
      <c r="E13" s="212">
        <f t="shared" si="1"/>
        <v>0.25982879418369831</v>
      </c>
    </row>
    <row r="14" spans="1:6">
      <c r="A14" s="137" t="s">
        <v>53</v>
      </c>
      <c r="B14" s="115">
        <v>9581.5466620000007</v>
      </c>
      <c r="C14" s="209">
        <v>10366.623217999999</v>
      </c>
      <c r="D14" s="209">
        <f t="shared" si="0"/>
        <v>-785.07655599999816</v>
      </c>
      <c r="E14" s="210">
        <f t="shared" si="1"/>
        <v>-7.5731174895682263E-2</v>
      </c>
    </row>
    <row r="15" spans="1:6">
      <c r="A15" s="137" t="s">
        <v>54</v>
      </c>
      <c r="B15" s="115">
        <v>17379.144561000001</v>
      </c>
      <c r="C15" s="209">
        <v>10855.159757936644</v>
      </c>
      <c r="D15" s="209">
        <f t="shared" si="0"/>
        <v>6523.9848030633566</v>
      </c>
      <c r="E15" s="210">
        <f t="shared" si="1"/>
        <v>0.60100311267122608</v>
      </c>
    </row>
    <row r="16" spans="1:6">
      <c r="A16" s="137" t="s">
        <v>55</v>
      </c>
      <c r="B16" s="115">
        <v>516.77315599999997</v>
      </c>
      <c r="C16" s="209">
        <v>588.69199165919372</v>
      </c>
      <c r="D16" s="209">
        <f t="shared" si="0"/>
        <v>-71.918835659193746</v>
      </c>
      <c r="E16" s="210" t="s">
        <v>138</v>
      </c>
    </row>
    <row r="17" spans="1:6">
      <c r="A17" s="137" t="s">
        <v>56</v>
      </c>
      <c r="B17" s="115">
        <v>2000</v>
      </c>
      <c r="C17" s="209">
        <v>1999.9999979510476</v>
      </c>
      <c r="D17" s="209">
        <f t="shared" si="0"/>
        <v>2.0489524104050361E-6</v>
      </c>
      <c r="E17" s="210">
        <f t="shared" si="1"/>
        <v>1.0244762815858621E-9</v>
      </c>
    </row>
    <row r="18" spans="1:6" ht="13.5" customHeight="1" thickBot="1">
      <c r="A18" s="138" t="s">
        <v>57</v>
      </c>
      <c r="B18" s="239">
        <v>74882.065422124841</v>
      </c>
      <c r="C18" s="214">
        <v>71807.777311891681</v>
      </c>
      <c r="D18" s="214">
        <f t="shared" si="0"/>
        <v>3074.2881102331594</v>
      </c>
      <c r="E18" s="215">
        <f t="shared" si="1"/>
        <v>4.2812745712490496E-2</v>
      </c>
    </row>
    <row r="19" spans="1:6" ht="14.25" customHeight="1" thickBot="1">
      <c r="A19" s="213" t="s">
        <v>58</v>
      </c>
      <c r="B19" s="238">
        <v>0.36694319559836075</v>
      </c>
      <c r="C19" s="216">
        <v>0.30373416061694375</v>
      </c>
      <c r="D19" s="217">
        <f>+B19-C19</f>
        <v>6.3209034981417E-2</v>
      </c>
      <c r="E19" s="217">
        <f>+B19/C19-1</f>
        <v>0.20810644035898695</v>
      </c>
    </row>
    <row r="20" spans="1:6" s="49" customFormat="1" ht="11.25" customHeight="1">
      <c r="A20" s="268"/>
      <c r="B20" s="268"/>
      <c r="C20" s="47"/>
      <c r="D20" s="47"/>
      <c r="E20" s="47"/>
      <c r="F20" s="48"/>
    </row>
    <row r="21" spans="1:6" s="49" customFormat="1" ht="11.25" customHeight="1" thickBot="1">
      <c r="A21" s="47"/>
      <c r="B21" s="47"/>
      <c r="C21" s="47"/>
      <c r="D21" s="47"/>
      <c r="E21" s="47"/>
      <c r="F21" s="48"/>
    </row>
    <row r="22" spans="1:6" ht="23.25" customHeight="1">
      <c r="A22" s="269" t="s">
        <v>108</v>
      </c>
      <c r="B22" s="265" t="str">
        <f>+Market!G4</f>
        <v>Q4 2021</v>
      </c>
      <c r="C22" s="265" t="str">
        <f>+Market!H4</f>
        <v>Q4 2020</v>
      </c>
      <c r="D22" s="265" t="s">
        <v>87</v>
      </c>
      <c r="E22" s="266" t="s">
        <v>88</v>
      </c>
    </row>
    <row r="23" spans="1:6" ht="20.25" customHeight="1" thickBot="1">
      <c r="A23" s="270"/>
      <c r="B23" s="260"/>
      <c r="C23" s="260"/>
      <c r="D23" s="260"/>
      <c r="E23" s="267"/>
    </row>
    <row r="24" spans="1:6" ht="16.5" customHeight="1">
      <c r="A24" s="206" t="s">
        <v>45</v>
      </c>
      <c r="B24" s="240">
        <v>4225.1311670000014</v>
      </c>
      <c r="C24" s="207">
        <v>4333.7724439882513</v>
      </c>
      <c r="D24" s="207">
        <f t="shared" ref="D24:D38" si="2">+B24-C24</f>
        <v>-108.64127698824996</v>
      </c>
      <c r="E24" s="208">
        <f t="shared" ref="E24:E38" si="3">+B24/C24-1</f>
        <v>-2.5068523645941698E-2</v>
      </c>
    </row>
    <row r="25" spans="1:6">
      <c r="A25" s="137" t="s">
        <v>46</v>
      </c>
      <c r="B25" s="115">
        <v>2227.935069000001</v>
      </c>
      <c r="C25" s="209">
        <v>3252.0240474903057</v>
      </c>
      <c r="D25" s="209">
        <f t="shared" si="2"/>
        <v>-1024.0889784903047</v>
      </c>
      <c r="E25" s="210">
        <f t="shared" si="3"/>
        <v>-0.31490818134651499</v>
      </c>
    </row>
    <row r="26" spans="1:6">
      <c r="A26" s="137" t="s">
        <v>61</v>
      </c>
      <c r="B26" s="115">
        <v>1955.686393</v>
      </c>
      <c r="C26" s="209">
        <v>1034.2467264978977</v>
      </c>
      <c r="D26" s="209">
        <f t="shared" si="2"/>
        <v>921.43966650210223</v>
      </c>
      <c r="E26" s="210">
        <f t="shared" si="3"/>
        <v>0.89092828905750965</v>
      </c>
    </row>
    <row r="27" spans="1:6">
      <c r="A27" s="137" t="s">
        <v>68</v>
      </c>
      <c r="B27" s="115">
        <v>41.509704999999997</v>
      </c>
      <c r="C27" s="209">
        <v>47.501670000049998</v>
      </c>
      <c r="D27" s="209">
        <f t="shared" si="2"/>
        <v>-5.9919650000500013</v>
      </c>
      <c r="E27" s="210">
        <f t="shared" si="3"/>
        <v>-0.12614219668579429</v>
      </c>
    </row>
    <row r="28" spans="1:6" ht="16.5" customHeight="1">
      <c r="A28" s="138" t="s">
        <v>47</v>
      </c>
      <c r="B28" s="111">
        <v>3033.6518439999982</v>
      </c>
      <c r="C28" s="211">
        <v>1366.4146998381966</v>
      </c>
      <c r="D28" s="211">
        <f t="shared" si="2"/>
        <v>1667.2371441618016</v>
      </c>
      <c r="E28" s="212">
        <f t="shared" si="3"/>
        <v>1.2201545726632088</v>
      </c>
    </row>
    <row r="29" spans="1:6">
      <c r="A29" s="137" t="s">
        <v>48</v>
      </c>
      <c r="B29" s="115">
        <v>498.77455899999995</v>
      </c>
      <c r="C29" s="209">
        <v>498.77455742374286</v>
      </c>
      <c r="D29" s="209">
        <f t="shared" si="2"/>
        <v>1.576257091073785E-6</v>
      </c>
      <c r="E29" s="210">
        <f t="shared" si="3"/>
        <v>3.1602596095581248E-9</v>
      </c>
    </row>
    <row r="30" spans="1:6">
      <c r="A30" s="137" t="s">
        <v>49</v>
      </c>
      <c r="B30" s="115">
        <v>2341.1626099999994</v>
      </c>
      <c r="C30" s="209">
        <v>786.92018434432475</v>
      </c>
      <c r="D30" s="209">
        <f t="shared" si="2"/>
        <v>1554.2424256556747</v>
      </c>
      <c r="E30" s="210">
        <f t="shared" si="3"/>
        <v>1.9750953865171166</v>
      </c>
    </row>
    <row r="31" spans="1:6">
      <c r="A31" s="137" t="s">
        <v>50</v>
      </c>
      <c r="B31" s="115">
        <v>692.48923399999967</v>
      </c>
      <c r="C31" s="209">
        <v>579.49451549387095</v>
      </c>
      <c r="D31" s="209">
        <f t="shared" si="2"/>
        <v>112.99471850612872</v>
      </c>
      <c r="E31" s="210">
        <f t="shared" si="3"/>
        <v>0.19498841746557272</v>
      </c>
    </row>
    <row r="32" spans="1:6" ht="11.25" hidden="1" customHeight="1">
      <c r="A32" s="138" t="s">
        <v>51</v>
      </c>
      <c r="B32" s="115">
        <v>0</v>
      </c>
      <c r="C32" s="211">
        <v>0</v>
      </c>
      <c r="D32" s="211">
        <f t="shared" si="2"/>
        <v>0</v>
      </c>
      <c r="E32" s="212" t="e">
        <f t="shared" si="3"/>
        <v>#DIV/0!</v>
      </c>
    </row>
    <row r="33" spans="1:5" ht="15.75" customHeight="1">
      <c r="A33" s="138" t="s">
        <v>52</v>
      </c>
      <c r="B33" s="111">
        <v>7258.7830089999989</v>
      </c>
      <c r="C33" s="211">
        <v>5700.4130343705237</v>
      </c>
      <c r="D33" s="211">
        <f t="shared" si="2"/>
        <v>1558.3699746294751</v>
      </c>
      <c r="E33" s="212">
        <f t="shared" si="3"/>
        <v>0.27337843156861008</v>
      </c>
    </row>
    <row r="34" spans="1:5">
      <c r="A34" s="137" t="s">
        <v>53</v>
      </c>
      <c r="B34" s="115">
        <v>2276.0205220000007</v>
      </c>
      <c r="C34" s="209">
        <v>2492.6828085886755</v>
      </c>
      <c r="D34" s="209">
        <f t="shared" si="2"/>
        <v>-216.66228658867476</v>
      </c>
      <c r="E34" s="210">
        <f t="shared" si="3"/>
        <v>-8.6919316746660646E-2</v>
      </c>
    </row>
    <row r="35" spans="1:5">
      <c r="A35" s="137" t="s">
        <v>54</v>
      </c>
      <c r="B35" s="115">
        <v>4850.572411000001</v>
      </c>
      <c r="C35" s="209">
        <v>2728.2199557818485</v>
      </c>
      <c r="D35" s="209">
        <f t="shared" si="2"/>
        <v>2122.3524552181525</v>
      </c>
      <c r="E35" s="210">
        <f t="shared" si="3"/>
        <v>0.77792571332832017</v>
      </c>
    </row>
    <row r="36" spans="1:5">
      <c r="A36" s="137" t="s">
        <v>55</v>
      </c>
      <c r="B36" s="115">
        <v>132.19007599999998</v>
      </c>
      <c r="C36" s="209">
        <v>479.51027000000011</v>
      </c>
      <c r="D36" s="209">
        <f t="shared" si="2"/>
        <v>-347.32019400000013</v>
      </c>
      <c r="E36" s="210" t="s">
        <v>138</v>
      </c>
    </row>
    <row r="37" spans="1:5">
      <c r="A37" s="137" t="s">
        <v>56</v>
      </c>
      <c r="B37" s="115">
        <v>498.77455899999995</v>
      </c>
      <c r="C37" s="209">
        <v>498.77455742374286</v>
      </c>
      <c r="D37" s="209">
        <f t="shared" si="2"/>
        <v>1.576257091073785E-6</v>
      </c>
      <c r="E37" s="210">
        <f t="shared" si="3"/>
        <v>3.1602596095581248E-9</v>
      </c>
    </row>
    <row r="38" spans="1:5" ht="13.5" customHeight="1" thickBot="1">
      <c r="A38" s="138" t="s">
        <v>57</v>
      </c>
      <c r="B38" s="239">
        <v>18976.752102769344</v>
      </c>
      <c r="C38" s="214">
        <v>18240.30731189168</v>
      </c>
      <c r="D38" s="214">
        <f t="shared" si="2"/>
        <v>736.44479087766376</v>
      </c>
      <c r="E38" s="215">
        <f t="shared" si="3"/>
        <v>4.0374582417125326E-2</v>
      </c>
    </row>
    <row r="39" spans="1:5" ht="15" customHeight="1" thickBot="1">
      <c r="A39" s="213" t="s">
        <v>58</v>
      </c>
      <c r="B39" s="241">
        <v>0.38250923918327945</v>
      </c>
      <c r="C39" s="216">
        <v>0.31251737906050336</v>
      </c>
      <c r="D39" s="217">
        <f>+B39-C39</f>
        <v>6.9991860122776084E-2</v>
      </c>
      <c r="E39" s="217">
        <f>+B39/C39-1</f>
        <v>0.22396149722356928</v>
      </c>
    </row>
    <row r="40" spans="1:5">
      <c r="A40" s="50"/>
      <c r="B40" s="50"/>
      <c r="C40" s="50"/>
      <c r="D40" s="50"/>
      <c r="E40" s="50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G25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45" customWidth="1"/>
    <col min="2" max="3" width="12.5703125" style="45" customWidth="1"/>
    <col min="4" max="4" width="11.28515625" style="45" customWidth="1"/>
    <col min="5" max="16384" width="11.42578125" style="45"/>
  </cols>
  <sheetData>
    <row r="1" spans="1:7" ht="12" thickBot="1"/>
    <row r="2" spans="1:7" ht="20.25" customHeight="1">
      <c r="A2" s="269" t="s">
        <v>136</v>
      </c>
      <c r="B2" s="265" t="str">
        <f>+'Energy Sales'!C4</f>
        <v>Dec-21</v>
      </c>
      <c r="C2" s="265" t="str">
        <f>+'Energy Sales'!D4</f>
        <v>Dec-20</v>
      </c>
      <c r="D2" s="265" t="s">
        <v>87</v>
      </c>
      <c r="E2" s="266" t="s">
        <v>88</v>
      </c>
    </row>
    <row r="3" spans="1:7" ht="20.25" customHeight="1" thickBot="1">
      <c r="A3" s="270"/>
      <c r="B3" s="260"/>
      <c r="C3" s="260"/>
      <c r="D3" s="260"/>
      <c r="E3" s="267"/>
    </row>
    <row r="4" spans="1:7" ht="18" customHeight="1">
      <c r="A4" s="218" t="s">
        <v>45</v>
      </c>
      <c r="B4" s="219">
        <v>15582.768663000001</v>
      </c>
      <c r="C4" s="220">
        <v>15913.101104806476</v>
      </c>
      <c r="D4" s="220">
        <f t="shared" ref="D4:D12" si="0">+B4-C4</f>
        <v>-330.33244180647489</v>
      </c>
      <c r="E4" s="221">
        <f>+B4/C4-1</f>
        <v>-2.0758520896137611E-2</v>
      </c>
    </row>
    <row r="5" spans="1:7">
      <c r="A5" s="137" t="s">
        <v>46</v>
      </c>
      <c r="B5" s="222">
        <v>7414.2988290000012</v>
      </c>
      <c r="C5" s="209">
        <v>9318.4061020431018</v>
      </c>
      <c r="D5" s="209">
        <f t="shared" si="0"/>
        <v>-1904.1072730431006</v>
      </c>
      <c r="E5" s="223">
        <f>+B5/C5-1</f>
        <v>-0.20433830122789098</v>
      </c>
    </row>
    <row r="6" spans="1:7">
      <c r="A6" s="137" t="s">
        <v>137</v>
      </c>
      <c r="B6" s="222">
        <v>2326.7778859999999</v>
      </c>
      <c r="C6" s="209">
        <v>1988.1373439571148</v>
      </c>
      <c r="D6" s="209">
        <f t="shared" si="0"/>
        <v>338.64054204288504</v>
      </c>
      <c r="E6" s="223">
        <f>+B6/C6-1</f>
        <v>0.17033055742963277</v>
      </c>
    </row>
    <row r="7" spans="1:7">
      <c r="A7" s="137" t="s">
        <v>139</v>
      </c>
      <c r="B7" s="222">
        <v>5713.8115440000001</v>
      </c>
      <c r="C7" s="209">
        <v>4464.350044082229</v>
      </c>
      <c r="D7" s="209">
        <f t="shared" si="0"/>
        <v>1249.4614999177711</v>
      </c>
      <c r="E7" s="223">
        <f>+B7/C7-1</f>
        <v>0.27987534301303496</v>
      </c>
    </row>
    <row r="8" spans="1:7">
      <c r="A8" s="137" t="s">
        <v>140</v>
      </c>
      <c r="B8" s="222">
        <v>0</v>
      </c>
      <c r="C8" s="209">
        <v>0</v>
      </c>
      <c r="D8" s="209">
        <f t="shared" si="0"/>
        <v>0</v>
      </c>
      <c r="E8" s="223" t="s">
        <v>138</v>
      </c>
    </row>
    <row r="9" spans="1:7">
      <c r="A9" s="137" t="s">
        <v>141</v>
      </c>
      <c r="B9" s="222">
        <v>127.880404</v>
      </c>
      <c r="C9" s="209">
        <v>142.20761472403001</v>
      </c>
      <c r="D9" s="209">
        <f t="shared" si="0"/>
        <v>-14.32721072403001</v>
      </c>
      <c r="E9" s="223">
        <f>+B9/C9-1</f>
        <v>-0.10074854818311652</v>
      </c>
    </row>
    <row r="10" spans="1:7">
      <c r="A10" s="137" t="s">
        <v>142</v>
      </c>
      <c r="B10" s="222">
        <v>0</v>
      </c>
      <c r="C10" s="209">
        <v>0</v>
      </c>
      <c r="D10" s="209">
        <f t="shared" si="0"/>
        <v>0</v>
      </c>
      <c r="E10" s="223" t="s">
        <v>138</v>
      </c>
    </row>
    <row r="11" spans="1:7" ht="13.5" customHeight="1" thickBot="1">
      <c r="A11" s="224" t="s">
        <v>143</v>
      </c>
      <c r="B11" s="225">
        <v>81480.206437168978</v>
      </c>
      <c r="C11" s="226">
        <v>77693.723148937846</v>
      </c>
      <c r="D11" s="226">
        <f t="shared" si="0"/>
        <v>3786.4832882311312</v>
      </c>
      <c r="E11" s="227">
        <f>+B11/C11-1</f>
        <v>4.8736025701490604E-2</v>
      </c>
    </row>
    <row r="12" spans="1:7" ht="14.25" customHeight="1" thickBot="1">
      <c r="A12" s="213" t="s">
        <v>144</v>
      </c>
      <c r="B12" s="238">
        <v>0.1912460626252363</v>
      </c>
      <c r="C12" s="216">
        <v>0.20481836189393665</v>
      </c>
      <c r="D12" s="217">
        <f t="shared" si="0"/>
        <v>-1.357229926870035E-2</v>
      </c>
      <c r="E12" s="217">
        <f>+B12/C12-1</f>
        <v>-6.6265051351834581E-2</v>
      </c>
      <c r="G12" s="245"/>
    </row>
    <row r="13" spans="1:7" s="49" customFormat="1" ht="11.25" customHeight="1">
      <c r="A13" s="268"/>
      <c r="B13" s="268"/>
      <c r="C13" s="99"/>
      <c r="D13" s="48"/>
    </row>
    <row r="14" spans="1:7" s="49" customFormat="1" ht="11.25" customHeight="1" thickBot="1">
      <c r="A14" s="99"/>
      <c r="B14" s="99"/>
      <c r="C14" s="99"/>
      <c r="D14" s="48"/>
    </row>
    <row r="15" spans="1:7" ht="23.25" customHeight="1">
      <c r="A15" s="269" t="s">
        <v>145</v>
      </c>
      <c r="B15" s="265" t="str">
        <f>+'Energy Sales'!H4</f>
        <v>Q4 2021</v>
      </c>
      <c r="C15" s="265" t="str">
        <f>+'Energy Sales'!I4</f>
        <v>Q4 2020</v>
      </c>
      <c r="D15" s="265" t="s">
        <v>87</v>
      </c>
      <c r="E15" s="266" t="s">
        <v>88</v>
      </c>
    </row>
    <row r="16" spans="1:7" ht="20.25" customHeight="1" thickBot="1">
      <c r="A16" s="270"/>
      <c r="B16" s="260"/>
      <c r="C16" s="260"/>
      <c r="D16" s="260"/>
      <c r="E16" s="267"/>
    </row>
    <row r="17" spans="1:5" ht="16.5" customHeight="1">
      <c r="A17" s="218" t="s">
        <v>45</v>
      </c>
      <c r="B17" s="219">
        <v>4225.1311670000014</v>
      </c>
      <c r="C17" s="220">
        <v>4333.7724439882513</v>
      </c>
      <c r="D17" s="220">
        <f t="shared" ref="D17:D25" si="1">+B17-C17</f>
        <v>-108.64127698824996</v>
      </c>
      <c r="E17" s="221">
        <f>+B17/C17-1</f>
        <v>-2.5068523645941698E-2</v>
      </c>
    </row>
    <row r="18" spans="1:5">
      <c r="A18" s="137" t="s">
        <v>46</v>
      </c>
      <c r="B18" s="222">
        <v>2227.935069000001</v>
      </c>
      <c r="C18" s="209">
        <v>3252.0240474903057</v>
      </c>
      <c r="D18" s="209">
        <f t="shared" si="1"/>
        <v>-1024.0889784903047</v>
      </c>
      <c r="E18" s="223">
        <f>+B18/C18-1</f>
        <v>-0.31490818134651499</v>
      </c>
    </row>
    <row r="19" spans="1:5">
      <c r="A19" s="137" t="s">
        <v>137</v>
      </c>
      <c r="B19" s="222">
        <v>553.01644899999997</v>
      </c>
      <c r="C19" s="209">
        <v>437.61051440000006</v>
      </c>
      <c r="D19" s="209">
        <f t="shared" si="1"/>
        <v>115.40593459999991</v>
      </c>
      <c r="E19" s="223">
        <f>+B19/C19-1</f>
        <v>0.26371837696411604</v>
      </c>
    </row>
    <row r="20" spans="1:5">
      <c r="A20" s="137" t="s">
        <v>139</v>
      </c>
      <c r="B20" s="222">
        <v>1402.6699440000002</v>
      </c>
      <c r="C20" s="209">
        <v>596.63621209789699</v>
      </c>
      <c r="D20" s="209">
        <f t="shared" si="1"/>
        <v>806.03373190210323</v>
      </c>
      <c r="E20" s="223">
        <f>+B20/C20-1</f>
        <v>1.350963477506538</v>
      </c>
    </row>
    <row r="21" spans="1:5">
      <c r="A21" s="137" t="s">
        <v>140</v>
      </c>
      <c r="B21" s="222">
        <v>0</v>
      </c>
      <c r="C21" s="209">
        <v>0</v>
      </c>
      <c r="D21" s="209">
        <f t="shared" si="1"/>
        <v>0</v>
      </c>
      <c r="E21" s="223" t="s">
        <v>138</v>
      </c>
    </row>
    <row r="22" spans="1:5">
      <c r="A22" s="137" t="s">
        <v>141</v>
      </c>
      <c r="B22" s="222">
        <v>41.509704999999997</v>
      </c>
      <c r="C22" s="209">
        <v>47.501670000049998</v>
      </c>
      <c r="D22" s="209">
        <f t="shared" si="1"/>
        <v>-5.9919650000500013</v>
      </c>
      <c r="E22" s="223">
        <f>+B22/C22-1</f>
        <v>-0.12614219668579429</v>
      </c>
    </row>
    <row r="23" spans="1:5">
      <c r="A23" s="137" t="s">
        <v>142</v>
      </c>
      <c r="B23" s="222">
        <v>0</v>
      </c>
      <c r="C23" s="209">
        <v>0</v>
      </c>
      <c r="D23" s="209">
        <f t="shared" si="1"/>
        <v>0</v>
      </c>
      <c r="E23" s="223" t="s">
        <v>138</v>
      </c>
    </row>
    <row r="24" spans="1:5" ht="13.5" customHeight="1" thickBot="1">
      <c r="A24" s="224" t="s">
        <v>143</v>
      </c>
      <c r="B24" s="225">
        <v>20651.503999999986</v>
      </c>
      <c r="C24" s="226">
        <v>19663.373625093263</v>
      </c>
      <c r="D24" s="226">
        <f t="shared" si="1"/>
        <v>988.13037490672286</v>
      </c>
      <c r="E24" s="227">
        <f>+B24/C24-1</f>
        <v>5.025233175886612E-2</v>
      </c>
    </row>
    <row r="25" spans="1:5" ht="15" customHeight="1" thickBot="1">
      <c r="A25" s="213" t="s">
        <v>144</v>
      </c>
      <c r="B25" s="238">
        <v>0.204591935144288</v>
      </c>
      <c r="C25" s="216">
        <v>0.22039821480367647</v>
      </c>
      <c r="D25" s="217">
        <f t="shared" si="1"/>
        <v>-1.5806279659388467E-2</v>
      </c>
      <c r="E25" s="217">
        <f>+B25/C25-1</f>
        <v>-7.1716913285655215E-2</v>
      </c>
    </row>
  </sheetData>
  <mergeCells count="11">
    <mergeCell ref="D15:D16"/>
    <mergeCell ref="E15:E16"/>
    <mergeCell ref="A15:A16"/>
    <mergeCell ref="B15:B16"/>
    <mergeCell ref="C15:C16"/>
    <mergeCell ref="A13:B13"/>
    <mergeCell ref="B2:B3"/>
    <mergeCell ref="D2:D3"/>
    <mergeCell ref="E2:E3"/>
    <mergeCell ref="A2:A3"/>
    <mergeCell ref="C2:C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DA28F9-B861-431B-917F-7E7FADE270D5}">
  <ds:schemaRefs>
    <ds:schemaRef ds:uri="http://schemas.openxmlformats.org/package/2006/metadata/core-properties"/>
    <ds:schemaRef ds:uri="9387dcd9-0a78-4df1-8aff-ca3c7383493d"/>
    <ds:schemaRef ds:uri="http://schemas.microsoft.com/office/infopath/2007/PartnerControls"/>
    <ds:schemaRef ds:uri="http://purl.org/dc/terms/"/>
    <ds:schemaRef ds:uri="http://schemas.microsoft.com/office/2006/documentManagement/types"/>
    <ds:schemaRef ds:uri="5adbbcee-4de0-4a31-b58c-460ba70589e5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</vt:i4>
      </vt:variant>
    </vt:vector>
  </HeadingPairs>
  <TitlesOfParts>
    <vt:vector size="13" baseType="lpstr"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2022-02-28T14:28:52Z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2022-02-28T14:28:52Z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d38fba8f-bba7-4b28-a95c-3862adc62c7c</vt:lpwstr>
  </property>
  <property fmtid="{D5CDD505-2E9C-101B-9397-08002B2CF9AE}" pid="9" name="MSIP_Label_797ad33d-ed35-43c0-b526-22bc83c17deb_ContentBits">
    <vt:lpwstr>1</vt:lpwstr>
  </property>
</Properties>
</file>