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8985" windowHeight="7455" tabRatio="744" firstSheet="10" activeTab="14"/>
  </bookViews>
  <sheets>
    <sheet name="Generation Business" sheetId="1" r:id="rId1"/>
    <sheet name="Distribution Business" sheetId="2" r:id="rId2"/>
    <sheet name="energy sales revenues" sheetId="3" r:id="rId3"/>
    <sheet name="Income Statement" sheetId="4" r:id="rId4"/>
    <sheet name="op. inc. by business line (OC)" sheetId="5" r:id="rId5"/>
    <sheet name="Income Statement detail" sheetId="6" r:id="rId6"/>
    <sheet name="Financial Result" sheetId="7" r:id="rId7"/>
    <sheet name="Assets" sheetId="8" r:id="rId8"/>
    <sheet name="Liabilities" sheetId="9" r:id="rId9"/>
    <sheet name="Ratios OC" sheetId="10" r:id="rId10"/>
    <sheet name="Cash Flow" sheetId="11" r:id="rId11"/>
    <sheet name="Depreciación y Act Fijo" sheetId="12" r:id="rId12"/>
    <sheet name="Gx physical data" sheetId="13" r:id="rId13"/>
    <sheet name="Dx physical information" sheetId="14" r:id="rId14"/>
    <sheet name="Segmentos LN Resumen" sheetId="15" r:id="rId15"/>
    <sheet name="Ebitda y activo fijo" sheetId="16" state="hidden" r:id="rId16"/>
    <sheet name="Merc Generacón" sheetId="17" state="hidden" r:id="rId17"/>
    <sheet name="Impuestos Diferidos" sheetId="18" state="hidden" r:id="rId18"/>
  </sheets>
  <definedNames>
    <definedName name="_xlnm.Print_Area" localSheetId="7">'Assets'!$B$1:$H$10</definedName>
    <definedName name="_xlnm.Print_Area" localSheetId="10">'Cash Flow'!$B$1:$H$11</definedName>
    <definedName name="_xlnm.Print_Area" localSheetId="11">'Depreciación y Act Fijo'!$B$3:$H$25</definedName>
    <definedName name="_xlnm.Print_Area" localSheetId="1">'Distribution Business'!$B$3:$L$14</definedName>
    <definedName name="_xlnm.Print_Area" localSheetId="15">'Ebitda y activo fijo'!$C$5:$G$30</definedName>
    <definedName name="_xlnm.Print_Area" localSheetId="6">'Financial Result'!$B$3:$F$19</definedName>
    <definedName name="_xlnm.Print_Area" localSheetId="0">'Generation Business'!$B$3:$K$16</definedName>
    <definedName name="_xlnm.Print_Area" localSheetId="17">'Impuestos Diferidos'!$C$4:$F$11</definedName>
    <definedName name="_xlnm.Print_Area" localSheetId="3">'Income Statement'!$B$3:$E$38</definedName>
    <definedName name="_xlnm.Print_Area" localSheetId="5">'Income Statement detail'!$B$5:$P$49</definedName>
    <definedName name="_xlnm.Print_Area" localSheetId="8">'Liabilities'!$B$1:$G$12</definedName>
    <definedName name="_xlnm.Print_Area" localSheetId="16">'Merc Generacón'!$B$3:$G$18</definedName>
    <definedName name="_xlnm.Print_Area" localSheetId="4">'op. inc. by business line (OC)'!$B$3:$J$25</definedName>
    <definedName name="_xlnm.Print_Area" localSheetId="9">'Ratios OC'!$B$2:$K$19</definedName>
  </definedNames>
  <calcPr fullCalcOnLoad="1"/>
</workbook>
</file>

<file path=xl/sharedStrings.xml><?xml version="1.0" encoding="utf-8"?>
<sst xmlns="http://schemas.openxmlformats.org/spreadsheetml/2006/main" count="487" uniqueCount="334">
  <si>
    <t xml:space="preserve">Mercados </t>
  </si>
  <si>
    <t>Ventas de Energía</t>
  </si>
  <si>
    <t>Participación</t>
  </si>
  <si>
    <t>País</t>
  </si>
  <si>
    <t xml:space="preserve">en que </t>
  </si>
  <si>
    <t>(GWh)</t>
  </si>
  <si>
    <t>de mercado</t>
  </si>
  <si>
    <t>participa</t>
  </si>
  <si>
    <t xml:space="preserve">Chile  </t>
  </si>
  <si>
    <t>SIC y SING</t>
  </si>
  <si>
    <t>Argentina</t>
  </si>
  <si>
    <t>SIN</t>
  </si>
  <si>
    <t>Perú</t>
  </si>
  <si>
    <t>SICN</t>
  </si>
  <si>
    <t>Colombia</t>
  </si>
  <si>
    <t xml:space="preserve">Total   </t>
  </si>
  <si>
    <t>(GWh) ( * )</t>
  </si>
  <si>
    <t>Total</t>
  </si>
  <si>
    <t>%</t>
  </si>
  <si>
    <t>Distribución</t>
  </si>
  <si>
    <t>Ingresos de explotación</t>
  </si>
  <si>
    <t>Costos de explotación</t>
  </si>
  <si>
    <t>Chile</t>
  </si>
  <si>
    <t>Itemes  extraordinarios</t>
  </si>
  <si>
    <t>Total Pasivos C/P y L/P</t>
  </si>
  <si>
    <t>Variaciones</t>
  </si>
  <si>
    <t>Impuesto Renta</t>
  </si>
  <si>
    <t>Impuesto Diferido</t>
  </si>
  <si>
    <t>Brasil  (1)</t>
  </si>
  <si>
    <t>(1)  En el año 2005  se incluyen las ventas del trimestre octubre-diciembre 2005 de las sociedades Endesa Fortaleza y CIEN.</t>
  </si>
  <si>
    <t xml:space="preserve">(GWh) </t>
  </si>
  <si>
    <t>Concepto  (Millones de $)</t>
  </si>
  <si>
    <t>EBITDA Y ACTIVO FIJO NETO POR PAIS</t>
  </si>
  <si>
    <t>Lineas de Negocio</t>
  </si>
  <si>
    <t>EBITDA</t>
  </si>
  <si>
    <t>Activo Fijo neto</t>
  </si>
  <si>
    <t>Generación y Transmisión</t>
  </si>
  <si>
    <t>Brasil</t>
  </si>
  <si>
    <t>Total Gx y Tx</t>
  </si>
  <si>
    <t>Total Dx</t>
  </si>
  <si>
    <t>Total Grupo Enersis</t>
  </si>
  <si>
    <t>Ch$ Millones</t>
  </si>
  <si>
    <t>EBITDA (*)</t>
  </si>
  <si>
    <t>EBITDA / Activo Fijo marzo 2007</t>
  </si>
  <si>
    <t>Impuesto a la Renta e Impuestos diferidos</t>
  </si>
  <si>
    <t>Resultados de otras inversiones</t>
  </si>
  <si>
    <t>Estructura y ajustes</t>
  </si>
  <si>
    <t>(%)</t>
  </si>
  <si>
    <t>Brasil   (*)</t>
  </si>
  <si>
    <t>(*) Incluye activos intangibles por concesiones en Ampla y Coelce</t>
  </si>
  <si>
    <t>EBITDA / Activo Fijo DIC. 2010</t>
  </si>
  <si>
    <t>Al 31 de marzo de 2011</t>
  </si>
  <si>
    <t>OPERATING INCOME</t>
  </si>
  <si>
    <t>Operating Revenues</t>
  </si>
  <si>
    <t>Operating Costs</t>
  </si>
  <si>
    <t>Operating Income</t>
  </si>
  <si>
    <t>Generation &amp; Transmission</t>
  </si>
  <si>
    <t>Distribution</t>
  </si>
  <si>
    <t>Adjustments</t>
  </si>
  <si>
    <t>Company</t>
  </si>
  <si>
    <t>SIC &amp; SING Chile</t>
  </si>
  <si>
    <t xml:space="preserve">Markets </t>
  </si>
  <si>
    <t>in which</t>
  </si>
  <si>
    <t>operates</t>
  </si>
  <si>
    <t>Energy Sales</t>
  </si>
  <si>
    <t>Market</t>
  </si>
  <si>
    <t>Share</t>
  </si>
  <si>
    <t>Assets (million Ch$)</t>
  </si>
  <si>
    <t>Current Assets</t>
  </si>
  <si>
    <t>Non Current Assets</t>
  </si>
  <si>
    <t>Total Assets</t>
  </si>
  <si>
    <t>Liabilities (million Ch$)</t>
  </si>
  <si>
    <t>Current Liabilities</t>
  </si>
  <si>
    <t>Non Current Liabilities</t>
  </si>
  <si>
    <t>Total Shareholders' Equity</t>
  </si>
  <si>
    <t>Other Non Operating Income</t>
  </si>
  <si>
    <t>Otther Non Operating revenues (expenses)</t>
  </si>
  <si>
    <t>Net Income attributable to owners of parent</t>
  </si>
  <si>
    <t>Net income attributable to non-controlling interest</t>
  </si>
  <si>
    <t>Attributable to shareholders of the company</t>
  </si>
  <si>
    <t>Attributable to minority interest</t>
  </si>
  <si>
    <t>Total Liabilities and Shareholders' equity</t>
  </si>
  <si>
    <t>Energy Losses</t>
  </si>
  <si>
    <t>Clients</t>
  </si>
  <si>
    <t>Clients / Employees</t>
  </si>
  <si>
    <t>(*) Includes final customer sales and tolls.</t>
  </si>
  <si>
    <t>(thousand)</t>
  </si>
  <si>
    <t>NET INCOME</t>
  </si>
  <si>
    <t>Liquidity</t>
  </si>
  <si>
    <t>Leverage</t>
  </si>
  <si>
    <t>Profitability</t>
  </si>
  <si>
    <t>(1) Current assets net from inventories and advanced payments</t>
  </si>
  <si>
    <t>(2) Considers EBITDA divided by financial expenses</t>
  </si>
  <si>
    <t>Acid ratio test (1)</t>
  </si>
  <si>
    <t>Current liquidity</t>
  </si>
  <si>
    <t>Working Capítal</t>
  </si>
  <si>
    <t>Long Term Debt</t>
  </si>
  <si>
    <t>Short Term Debt</t>
  </si>
  <si>
    <t>Financial Expenses Coverage (2)</t>
  </si>
  <si>
    <t>Operating Income/Operating Revenues</t>
  </si>
  <si>
    <t>ROE (annualized)</t>
  </si>
  <si>
    <t>ROA (annualized)</t>
  </si>
  <si>
    <t>Indicator</t>
  </si>
  <si>
    <t>Unit</t>
  </si>
  <si>
    <t>Cash Flow   (million Ch$)</t>
  </si>
  <si>
    <t>PROPERTY, PLANTS AND EQUIPMENT INFORMATION BY COMPANY</t>
  </si>
  <si>
    <t>(million Ch$)</t>
  </si>
  <si>
    <t xml:space="preserve">Depreciation     </t>
  </si>
  <si>
    <t>From Financing Activities</t>
  </si>
  <si>
    <t>From Investing Activities</t>
  </si>
  <si>
    <t>From Operating Activities</t>
  </si>
  <si>
    <t>Net Cash Flow</t>
  </si>
  <si>
    <t>(Figures in million Ch$)</t>
  </si>
  <si>
    <t>Change</t>
  </si>
  <si>
    <t>% Change</t>
  </si>
  <si>
    <t>Times</t>
  </si>
  <si>
    <t>MMCh$</t>
  </si>
  <si>
    <t>Generation</t>
  </si>
  <si>
    <t>Energy Sales Revenues</t>
  </si>
  <si>
    <t>Non regulated customers</t>
  </si>
  <si>
    <t>Regulated customers</t>
  </si>
  <si>
    <t>Other Clients</t>
  </si>
  <si>
    <t>Spot Market</t>
  </si>
  <si>
    <t>Residential</t>
  </si>
  <si>
    <t>Commercial</t>
  </si>
  <si>
    <t>Industrial</t>
  </si>
  <si>
    <t>Other</t>
  </si>
  <si>
    <t>variación en millones de pesos  Ch$ y  %.</t>
  </si>
  <si>
    <t>Generation and Distribution</t>
  </si>
  <si>
    <t>Less: Consolidation adjustments</t>
  </si>
  <si>
    <t>Payments for additions of Property, plant and equipment</t>
  </si>
  <si>
    <t>Earning per share  (Ch$ /share)</t>
  </si>
  <si>
    <t>SVS</t>
  </si>
  <si>
    <t>Including Disc. Operations</t>
  </si>
  <si>
    <t>* Includes continuing and discontinued operations</t>
  </si>
  <si>
    <t>FINANCIAL RESULT</t>
  </si>
  <si>
    <t>CONSOLIDATED INCOME STATEMENT (million Ch$)</t>
  </si>
  <si>
    <t>Net Financial Income</t>
  </si>
  <si>
    <t>Financial Income</t>
  </si>
  <si>
    <t>Financial Costs</t>
  </si>
  <si>
    <t>Gain (Loss) for indexed assets and liabilities</t>
  </si>
  <si>
    <t>Foreign currency exchange differences, net</t>
  </si>
  <si>
    <t>Net Income From Sale of Assets</t>
  </si>
  <si>
    <t>Share of profit (loss) of associates accounted for using the equity method</t>
  </si>
  <si>
    <t>Net Income Before Taxes</t>
  </si>
  <si>
    <t>Income Tax</t>
  </si>
  <si>
    <t>Net Income</t>
  </si>
  <si>
    <t>Revenues</t>
  </si>
  <si>
    <t>Sales</t>
  </si>
  <si>
    <t>Procurements and Services</t>
  </si>
  <si>
    <t>Energy purchases</t>
  </si>
  <si>
    <t>Fuel consumption</t>
  </si>
  <si>
    <t>Transportation expenses</t>
  </si>
  <si>
    <t>Other variable costs</t>
  </si>
  <si>
    <t>Contribution Margin</t>
  </si>
  <si>
    <t>Other fixed operating expenses</t>
  </si>
  <si>
    <t>Gross Operating Income (EBITDA)</t>
  </si>
  <si>
    <t>Depreciation and amortization</t>
  </si>
  <si>
    <t>Reversal of impairment profit (impairment loss) recognized in profit or loss</t>
  </si>
  <si>
    <t>Net  Financial Income</t>
  </si>
  <si>
    <t>Financial income</t>
  </si>
  <si>
    <t>Financial costs</t>
  </si>
  <si>
    <t>Enersis Chile</t>
  </si>
  <si>
    <t>Dec-15</t>
  </si>
  <si>
    <t>Chilectra</t>
  </si>
  <si>
    <t>BY BUSINESS LINES</t>
  </si>
  <si>
    <t>Consolidated Income Statement</t>
  </si>
  <si>
    <t>Energy sales</t>
  </si>
  <si>
    <t>Other Sales</t>
  </si>
  <si>
    <t>Other Operating Income</t>
  </si>
  <si>
    <t>Other Revenues</t>
  </si>
  <si>
    <t>Other expenses by nature</t>
  </si>
  <si>
    <t>Other work performed and capitalized</t>
  </si>
  <si>
    <t>Employee benefit costs</t>
  </si>
  <si>
    <t>Eliminations and others</t>
  </si>
  <si>
    <t>COMPANY</t>
  </si>
  <si>
    <t>Employees</t>
  </si>
  <si>
    <t>Clients/Employees</t>
  </si>
  <si>
    <t>Gwh</t>
  </si>
  <si>
    <t>N°</t>
  </si>
  <si>
    <t>SALES</t>
  </si>
  <si>
    <t>TOTAL</t>
  </si>
  <si>
    <t>Residencial</t>
  </si>
  <si>
    <t>Comercial</t>
  </si>
  <si>
    <t>Otros</t>
  </si>
  <si>
    <t>Total generation</t>
  </si>
  <si>
    <t>Hydroelectric generation</t>
  </si>
  <si>
    <t>Thermal electric generation</t>
  </si>
  <si>
    <t>Other generation</t>
  </si>
  <si>
    <t>Purchases</t>
  </si>
  <si>
    <t xml:space="preserve">    Purchases to related companies -generators</t>
  </si>
  <si>
    <t xml:space="preserve">    Purchases to others generators</t>
  </si>
  <si>
    <t xml:space="preserve">    Purchases at spot</t>
  </si>
  <si>
    <t>Transmission losses, pump and other consumption</t>
  </si>
  <si>
    <t>Total electricity sales</t>
  </si>
  <si>
    <t>Sales at regulated prices</t>
  </si>
  <si>
    <t>Sales at unregulated prices</t>
  </si>
  <si>
    <t>Sales at spot marginal cost</t>
  </si>
  <si>
    <t>Sales to related companies generators</t>
  </si>
  <si>
    <t>TOTAL SALES IN THE SYSTEM</t>
  </si>
  <si>
    <t>Market Share on total sales (%)</t>
  </si>
  <si>
    <t>Operating Income (EBIT)</t>
  </si>
  <si>
    <t>Total Segments</t>
  </si>
  <si>
    <t>Country</t>
  </si>
  <si>
    <t>7 months</t>
  </si>
  <si>
    <r>
      <t xml:space="preserve">Enel Generación Chile </t>
    </r>
    <r>
      <rPr>
        <sz val="8"/>
        <rFont val="Tahoma"/>
        <family val="2"/>
      </rPr>
      <t>(1)</t>
    </r>
  </si>
  <si>
    <t>Enel Distribución Chile</t>
  </si>
  <si>
    <t>(*) As of September 30, 2016  the average number of paid and subscribed shares were 49,092,772,762</t>
  </si>
  <si>
    <t>Other operating revenues</t>
  </si>
  <si>
    <t>Other variable procurement and service cost</t>
  </si>
  <si>
    <t>Other wor performed by entity and capitalized</t>
  </si>
  <si>
    <t>Employee benefits expense</t>
  </si>
  <si>
    <t>Million Ch$</t>
  </si>
  <si>
    <t>Enel Generación Chile</t>
  </si>
  <si>
    <t>Enel Generación Chile SIC</t>
  </si>
  <si>
    <t xml:space="preserve">(1) includes Enel Generación Chile and its generation subsidiaries in Chile. </t>
  </si>
  <si>
    <t>Inmobiliaria Manso de Velasco Ltda.(1)</t>
  </si>
  <si>
    <t>Holding Enel Chile y sociedades de inversión</t>
  </si>
  <si>
    <t>For the Period ended September,  2016</t>
  </si>
  <si>
    <t>Pangue</t>
  </si>
  <si>
    <t>Pehuenche</t>
  </si>
  <si>
    <t>San Isidro</t>
  </si>
  <si>
    <t>Eco cons</t>
  </si>
  <si>
    <t>Celta</t>
  </si>
  <si>
    <t>GasAtacama</t>
  </si>
  <si>
    <t>SING Consolidado</t>
  </si>
  <si>
    <t>TOTAL CHILE</t>
  </si>
  <si>
    <t>For the Period ended September,  2015</t>
  </si>
  <si>
    <t>Enel Chile</t>
  </si>
  <si>
    <t xml:space="preserve"> Servicios Informaticos e Inmobiliarios Ltda (former ICT)</t>
  </si>
  <si>
    <t>(1) Company merge in 2015 into "Servicios Informaticos e Inmobiliarios Ltda". (former ICT)</t>
  </si>
  <si>
    <t>Linea de Negocio</t>
  </si>
  <si>
    <t>Generación</t>
  </si>
  <si>
    <t xml:space="preserve">Holdings y Eliminaciones </t>
  </si>
  <si>
    <t>Totales</t>
  </si>
  <si>
    <t>ACTIVOS</t>
  </si>
  <si>
    <t>M$</t>
  </si>
  <si>
    <t>ACTIVOS CORRIENTES</t>
  </si>
  <si>
    <t>Efectivo y equivalentes al efectivo</t>
  </si>
  <si>
    <t>Otros activos financieros corrientes</t>
  </si>
  <si>
    <t>Otros activos no financieros, corriente</t>
  </si>
  <si>
    <t>Cuentas comerciales por cobrar y otras cuentas por cobrar corrientes</t>
  </si>
  <si>
    <t>Cuentas por cobrar a entidades relacionadas, corrientes</t>
  </si>
  <si>
    <t>Inventarios corrientes</t>
  </si>
  <si>
    <t>Activos por impuestos corrientes, corriente</t>
  </si>
  <si>
    <t>Activos no corrientes o grupos de activos para su disposición clasificados como mantenidos para la venta o como mantenidos para distribuir a los propietarios</t>
  </si>
  <si>
    <t xml:space="preserve">ACTIVOS NO CORRIENTES </t>
  </si>
  <si>
    <t>Otros activos financieros no corrientes</t>
  </si>
  <si>
    <t>Otros activos no financieros no corrientes</t>
  </si>
  <si>
    <t>Cuentas comerciales por cobrar y otras cuentas por cobrar no corrientes</t>
  </si>
  <si>
    <t>Cuentas por cobrar a entidades relacionadas,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</si>
  <si>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</si>
  <si>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</si>
  <si>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</si>
  <si>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</si>
  <si>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</si>
  <si>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</si>
  <si>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TOTAL ACTIVOS</t>
  </si>
  <si>
    <t>PATRIMONIO NETO Y PASIVOS</t>
  </si>
  <si>
    <t>PASIVOS CORRIENTES</t>
  </si>
  <si>
    <t>Otros pasivos financieros corrientes</t>
  </si>
  <si>
    <t>Cuentas por pagar comerciales y otras cuentas por pagar</t>
  </si>
  <si>
    <t>Cuentas por pagar a entidades relacionadas corrientes</t>
  </si>
  <si>
    <t>Otras provisiones corrientes</t>
  </si>
  <si>
    <t>Pasivos por impuestos corrientes</t>
  </si>
  <si>
    <t>Provisiones por beneficios a los empleados corrientes</t>
  </si>
  <si>
    <t>Otros pasivos no financieros corrientes</t>
  </si>
  <si>
    <t>Pasivos incluidos en grupos de activos para su disposición clasificados como mantenidos para la venta</t>
  </si>
  <si>
    <t>PASIVOS NO CORRIENTES</t>
  </si>
  <si>
    <t>Otros pasivos financieros no corrientes</t>
  </si>
  <si>
    <t>Cuentas comerciales por pagar y otras cuentas por pagar no corrientes</t>
  </si>
  <si>
    <t>Cuentas por pagar a entidades relacionadas, no corrientes</t>
  </si>
  <si>
    <t>Otras provisiones no corrientes</t>
  </si>
  <si>
    <t>Pasivo por impuestos diferidos</t>
  </si>
  <si>
    <t>Provisiones por beneficios a los empleados no corrientes</t>
  </si>
  <si>
    <t>Otros pasivos no financieros no corrientes</t>
  </si>
  <si>
    <t>PATRIMONIO NETO</t>
  </si>
  <si>
    <t>Patrimonio atribuible a los propietarios de la controladora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</si>
  <si>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</si>
  <si>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</si>
  <si>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</si>
  <si>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</si>
  <si>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</si>
  <si>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</si>
  <si>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Participaciones no controladoras</t>
  </si>
  <si>
    <t>Total Patrimonio Neto y Pasivos</t>
  </si>
  <si>
    <t>ESTADO DE RESULTADOS INTEGRALES</t>
  </si>
  <si>
    <t xml:space="preserve">INGRESOS </t>
  </si>
  <si>
    <t>Ingresos de actividades ordinarias</t>
  </si>
  <si>
    <t>Ventas de energía</t>
  </si>
  <si>
    <t>Otras ventas</t>
  </si>
  <si>
    <t>Otras prestaciones de servicios</t>
  </si>
  <si>
    <t>Otros ingresos</t>
  </si>
  <si>
    <t>MATERIAS PRIMAS Y CONSUMIBLES UTILIZADOS</t>
  </si>
  <si>
    <t>Compras de energía</t>
  </si>
  <si>
    <t>Consumo de combustible</t>
  </si>
  <si>
    <t>Gastos de transporte</t>
  </si>
  <si>
    <t>Otros aprovisionamientos variables y servicios</t>
  </si>
  <si>
    <t>MARGEN DE CONTRIBUCIÓN</t>
  </si>
  <si>
    <t>Otros trabajos realizados por la entidad y capitalizados</t>
  </si>
  <si>
    <t>Gastos por beneficios a los empleados</t>
  </si>
  <si>
    <t>Otros gastos, por naturaleza</t>
  </si>
  <si>
    <t>RESULTADO BRUTO DE EXPLOTACIÓN</t>
  </si>
  <si>
    <t>Gasto por depreciación y amortización</t>
  </si>
  <si>
    <t>Pérdidas por deterioro de valor (reversiones de pérdidas por deterioro de valor) reconocidas en el resultado del periodo</t>
  </si>
  <si>
    <t>RESULTADO DE EXPLOTACIÓN</t>
  </si>
  <si>
    <t>RESULTADO FINANCIERO</t>
  </si>
  <si>
    <t>Ingresos financieros</t>
  </si>
  <si>
    <t>Efectivo y otros medios equivalentes</t>
  </si>
  <si>
    <t>Otros ingresos financieros</t>
  </si>
  <si>
    <t>Costos financieros</t>
  </si>
  <si>
    <t>Préstamos bancarios</t>
  </si>
  <si>
    <t>Obligaciones garantizadas y no garantizadas</t>
  </si>
  <si>
    <t xml:space="preserve">Otros </t>
  </si>
  <si>
    <t>Resultados por Unidades de Reajuste</t>
  </si>
  <si>
    <t>Diferencias de cambio</t>
  </si>
  <si>
    <t>Positivas</t>
  </si>
  <si>
    <t>Negativas</t>
  </si>
  <si>
    <t>Participación en las ganancias (pérdidas) de asociadas y negocios conjuntos que se contabilicen utilizando el método de la participación</t>
  </si>
  <si>
    <t>Otras ganancias (pérdidas)</t>
  </si>
  <si>
    <t>Resultado de Otras Inversiones</t>
  </si>
  <si>
    <t>Resultados en Ventas de Activos</t>
  </si>
  <si>
    <t>Ganancia (pérdida), antes de impuestos</t>
  </si>
  <si>
    <t>Gasto (ingreso) por impuestos a las ganancias</t>
  </si>
  <si>
    <t>Ganancia (pérdida) procedente de operaciones continuadas</t>
  </si>
  <si>
    <t>Ganancia (Pérdida) de Operaciones Discontinuadas</t>
  </si>
  <si>
    <t>GANANCIA (PÉRDIDA)</t>
  </si>
  <si>
    <t xml:space="preserve">Ganancia (Pérdida) Atribuibles a </t>
  </si>
  <si>
    <t>Ganancia (pérdida), atribuible a los propietarios de la controladora</t>
  </si>
  <si>
    <t>Ganancia (pérdida), atribuible a participaciones no controladoras</t>
  </si>
  <si>
    <t>ESTADO DE FLUJOS DE EFECTIVO</t>
  </si>
  <si>
    <t>Flujos de efectivo procedentes de (utilizados en) actividades de operación</t>
  </si>
  <si>
    <t>Flujos de efectivo netos procedentes de (utilizados en) actividades de inversión</t>
  </si>
  <si>
    <t>Flujos de efectivo procedentes de (utilizados en) actividades de financiación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</si>
</sst>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%"/>
    <numFmt numFmtId="167" formatCode="#,##0_ ;[Red]\-#,##0\ "/>
    <numFmt numFmtId="168" formatCode="#,##0.0000_);[Red]\(#,##0.0000\)"/>
    <numFmt numFmtId="169" formatCode="0.000%"/>
    <numFmt numFmtId="170" formatCode="0.0%\ \ \ \ ;\(0.0%\)\ \ \ \ "/>
    <numFmt numFmtId="171" formatCode="_(* #,##0_);_(* \(#,##0\);_(* &quot;-&quot;??_);_(@_)"/>
    <numFmt numFmtId="172" formatCode="#,##0_);[Black]\(#,##0\);&quot;-       &quot;"/>
    <numFmt numFmtId="173" formatCode="#,##0.00_);[Black]\(#,##0.00\);&quot;-       &quot;"/>
    <numFmt numFmtId="174" formatCode="#,##0.000_);[Black]\(#,##0.000\);&quot;-       &quot;"/>
    <numFmt numFmtId="175" formatCode="0.0%;\(0.0%\)"/>
    <numFmt numFmtId="176" formatCode="0.0%_);\(0.0%\)"/>
    <numFmt numFmtId="177" formatCode="#,##0.000;\-#,##0.000"/>
    <numFmt numFmtId="178" formatCode="0_);\(0\)"/>
    <numFmt numFmtId="179" formatCode="#,##0\ ;\(#,##0\);&quot;-       &quot;"/>
    <numFmt numFmtId="180" formatCode="#,##0.00_);\(#,##0.00\);&quot;  -  &quot;"/>
    <numFmt numFmtId="181" formatCode="#,##0_)\ ;[Black]\(#,##0\)\ ;&quot;-       &quot;"/>
    <numFmt numFmtId="182" formatCode="#,##0\ ;[Black]\(#,##0\);&quot;-       &quot;"/>
    <numFmt numFmtId="183" formatCode="0.000"/>
    <numFmt numFmtId="184" formatCode="#,##0.000000000_);[Black]\(#,##0.000000000\);&quot;-       &quot;"/>
    <numFmt numFmtId="185" formatCode="#,##0;\(#,##0\)"/>
    <numFmt numFmtId="186" formatCode="0.000000"/>
    <numFmt numFmtId="187" formatCode="0%_);\(0%\)"/>
    <numFmt numFmtId="188" formatCode="#,##0.0"/>
    <numFmt numFmtId="189" formatCode="_-* #,##0_-;\-* #,##0_-;_-* &quot;-&quot;??_-;_-@_-"/>
    <numFmt numFmtId="190" formatCode="#,##0.0_);[Black]\(#,##0.0\);&quot;-       &quot;"/>
    <numFmt numFmtId="191" formatCode="#,##0_);\(#,##0\);&quot;-       &quot;"/>
    <numFmt numFmtId="192" formatCode="#,##0_);\(#,##0\);&quot;  -  &quot;"/>
    <numFmt numFmtId="193" formatCode="#,##0_)\ ;[White]\(#,##0\)\ ;&quot;-       &quot;"/>
    <numFmt numFmtId="194" formatCode="#,##0_);[White]\(#,##0\);&quot;-       &quot;"/>
    <numFmt numFmtId="195" formatCode="#,##0.0;[Black]\(#,##0.0\);&quot; - &quot;"/>
    <numFmt numFmtId="196" formatCode="_(* #,##0.0_);_(* \(#,##0.0\);_(* &quot;-&quot;??_);_(@_)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8"/>
      <name val="Comic Sans MS"/>
      <family val="4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ahoma"/>
      <family val="2"/>
    </font>
    <font>
      <b/>
      <sz val="13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8"/>
      <color indexed="40"/>
      <name val="Arial Narrow"/>
      <family val="2"/>
    </font>
    <font>
      <b/>
      <i/>
      <sz val="18"/>
      <color indexed="40"/>
      <name val="Calibri"/>
      <family val="2"/>
    </font>
    <font>
      <b/>
      <i/>
      <sz val="16"/>
      <color indexed="12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Tahoma"/>
      <family val="2"/>
    </font>
    <font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sz val="11"/>
      <color indexed="9"/>
      <name val="Arial Narrow"/>
      <family val="2"/>
    </font>
    <font>
      <b/>
      <sz val="14"/>
      <color indexed="9"/>
      <name val="Arial Narrow"/>
      <family val="2"/>
    </font>
    <font>
      <b/>
      <sz val="11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b/>
      <sz val="10"/>
      <color rgb="FFFFFFFF"/>
      <name val="Tahoma"/>
      <family val="2"/>
    </font>
    <font>
      <sz val="10"/>
      <color theme="0"/>
      <name val="Arial Narrow"/>
      <family val="2"/>
    </font>
    <font>
      <b/>
      <sz val="10"/>
      <color rgb="FFFFFFFF"/>
      <name val="Arial Narrow"/>
      <family val="2"/>
    </font>
    <font>
      <b/>
      <sz val="9"/>
      <color theme="0"/>
      <name val="Arial Narrow"/>
      <family val="2"/>
    </font>
    <font>
      <b/>
      <sz val="11"/>
      <color theme="0"/>
      <name val="Arial Narrow"/>
      <family val="2"/>
    </font>
    <font>
      <b/>
      <sz val="14"/>
      <color theme="0"/>
      <name val="Arial Narrow"/>
      <family val="2"/>
    </font>
    <font>
      <b/>
      <sz val="11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BE7F5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/>
      <top style="thin">
        <color indexed="22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2"/>
      </top>
      <bottom/>
    </border>
    <border>
      <left style="thin">
        <color indexed="22"/>
      </left>
      <right style="thin">
        <color indexed="9"/>
      </right>
      <top style="thin">
        <color indexed="22"/>
      </top>
      <bottom/>
    </border>
    <border>
      <left style="thin"/>
      <right style="thin"/>
      <top style="thin"/>
      <bottom style="thin"/>
    </border>
    <border>
      <left/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indexed="9"/>
      </left>
      <right style="thin">
        <color indexed="9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9"/>
      </bottom>
    </border>
    <border>
      <left style="thin">
        <color indexed="22"/>
      </left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medium">
        <color theme="8" tint="0.5999900102615356"/>
      </bottom>
    </border>
    <border>
      <left/>
      <right/>
      <top style="medium">
        <color theme="8" tint="0.5999900102615356"/>
      </top>
      <bottom style="medium">
        <color theme="8" tint="0.5999900102615356"/>
      </bottom>
    </border>
    <border>
      <left/>
      <right/>
      <top/>
      <bottom style="medium">
        <color rgb="FFB7DEE8"/>
      </bottom>
    </border>
    <border>
      <left/>
      <right/>
      <top style="thin">
        <color theme="8" tint="-0.24997000396251678"/>
      </top>
      <bottom style="thin">
        <color theme="8" tint="-0.24997000396251678"/>
      </bottom>
    </border>
    <border>
      <left/>
      <right/>
      <top style="thin">
        <color theme="8" tint="0.5999900102615356"/>
      </top>
      <bottom style="thin">
        <color theme="8" tint="0.5999900102615356"/>
      </bottom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>
        <color theme="8" tint="0.5999900102615356"/>
      </top>
      <bottom/>
    </border>
    <border>
      <left/>
      <right/>
      <top style="thin">
        <color theme="8" tint="-0.24997000396251678"/>
      </top>
      <bottom/>
    </border>
    <border>
      <left/>
      <right/>
      <top style="medium"/>
      <bottom/>
    </border>
    <border>
      <left/>
      <right/>
      <top/>
      <bottom style="thin">
        <color theme="8" tint="0.5999900102615356"/>
      </bottom>
    </border>
    <border>
      <left/>
      <right/>
      <top/>
      <bottom style="thin">
        <color theme="8" tint="-0.24997000396251678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22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22"/>
      </right>
      <top/>
      <bottom style="thin">
        <color indexed="9"/>
      </bottom>
    </border>
    <border>
      <left/>
      <right style="thin">
        <color indexed="9"/>
      </right>
      <top style="thin">
        <color indexed="22"/>
      </top>
      <bottom/>
    </border>
    <border>
      <left/>
      <right style="thin">
        <color indexed="9"/>
      </right>
      <top/>
      <bottom style="thin">
        <color indexed="9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1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2" applyNumberFormat="0" applyAlignment="0" applyProtection="0"/>
    <xf numFmtId="0" fontId="63" fillId="0" borderId="3" applyNumberFormat="0" applyFill="0" applyAlignment="0" applyProtection="0"/>
    <xf numFmtId="0" fontId="0" fillId="0" borderId="0">
      <alignment/>
      <protection/>
    </xf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6" fillId="30" borderId="1" applyNumberFormat="0" applyAlignment="0" applyProtection="0"/>
    <xf numFmtId="0" fontId="67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22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5" fillId="0" borderId="8" applyNumberFormat="0" applyFill="0" applyAlignment="0" applyProtection="0"/>
    <xf numFmtId="0" fontId="74" fillId="0" borderId="9" applyNumberFormat="0" applyFill="0" applyAlignment="0" applyProtection="0"/>
  </cellStyleXfs>
  <cellXfs count="488">
    <xf numFmtId="0" fontId="0" fillId="0" borderId="0" xfId="0" applyAlignment="1">
      <alignment/>
    </xf>
    <xf numFmtId="0" fontId="4" fillId="0" borderId="0" xfId="62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" fontId="5" fillId="34" borderId="10" xfId="0" applyNumberFormat="1" applyFont="1" applyFill="1" applyBorder="1" applyAlignment="1">
      <alignment horizontal="center" vertical="center"/>
    </xf>
    <xf numFmtId="17" fontId="5" fillId="35" borderId="11" xfId="0" applyNumberFormat="1" applyFont="1" applyFill="1" applyBorder="1" applyAlignment="1">
      <alignment horizontal="center" vertical="center"/>
    </xf>
    <xf numFmtId="17" fontId="5" fillId="34" borderId="12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/>
    </xf>
    <xf numFmtId="0" fontId="9" fillId="0" borderId="0" xfId="62" applyFont="1" applyAlignment="1">
      <alignment vertical="center"/>
      <protection/>
    </xf>
    <xf numFmtId="0" fontId="6" fillId="0" borderId="13" xfId="0" applyFont="1" applyBorder="1" applyAlignment="1" quotePrefix="1">
      <alignment horizontal="left" vertical="center" indent="1"/>
    </xf>
    <xf numFmtId="37" fontId="6" fillId="36" borderId="13" xfId="0" applyNumberFormat="1" applyFont="1" applyFill="1" applyBorder="1" applyAlignment="1">
      <alignment horizontal="center" vertical="center"/>
    </xf>
    <xf numFmtId="179" fontId="6" fillId="35" borderId="14" xfId="0" applyNumberFormat="1" applyFont="1" applyFill="1" applyBorder="1" applyAlignment="1">
      <alignment vertical="center"/>
    </xf>
    <xf numFmtId="179" fontId="6" fillId="34" borderId="15" xfId="0" applyNumberFormat="1" applyFont="1" applyFill="1" applyBorder="1" applyAlignment="1">
      <alignment vertical="center"/>
    </xf>
    <xf numFmtId="166" fontId="6" fillId="35" borderId="16" xfId="65" applyNumberFormat="1" applyFont="1" applyFill="1" applyBorder="1" applyAlignment="1">
      <alignment vertical="center"/>
    </xf>
    <xf numFmtId="166" fontId="6" fillId="34" borderId="17" xfId="65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4" fontId="9" fillId="0" borderId="0" xfId="54" applyFont="1" applyAlignment="1">
      <alignment vertical="center"/>
    </xf>
    <xf numFmtId="0" fontId="6" fillId="0" borderId="13" xfId="0" applyFont="1" applyBorder="1" applyAlignment="1">
      <alignment horizontal="left" vertical="center" indent="1"/>
    </xf>
    <xf numFmtId="179" fontId="6" fillId="34" borderId="18" xfId="0" applyNumberFormat="1" applyFont="1" applyFill="1" applyBorder="1" applyAlignment="1">
      <alignment vertical="center"/>
    </xf>
    <xf numFmtId="166" fontId="6" fillId="34" borderId="19" xfId="65" applyNumberFormat="1" applyFont="1" applyFill="1" applyBorder="1" applyAlignment="1">
      <alignment vertical="center"/>
    </xf>
    <xf numFmtId="179" fontId="6" fillId="34" borderId="11" xfId="0" applyNumberFormat="1" applyFont="1" applyFill="1" applyBorder="1" applyAlignment="1">
      <alignment vertical="center"/>
    </xf>
    <xf numFmtId="166" fontId="6" fillId="34" borderId="11" xfId="65" applyNumberFormat="1" applyFont="1" applyFill="1" applyBorder="1" applyAlignment="1">
      <alignment vertical="center"/>
    </xf>
    <xf numFmtId="179" fontId="8" fillId="34" borderId="20" xfId="0" applyNumberFormat="1" applyFont="1" applyFill="1" applyBorder="1" applyAlignment="1">
      <alignment vertical="center"/>
    </xf>
    <xf numFmtId="0" fontId="9" fillId="0" borderId="0" xfId="62" applyFont="1">
      <alignment/>
      <protection/>
    </xf>
    <xf numFmtId="0" fontId="6" fillId="0" borderId="0" xfId="62" applyFont="1">
      <alignment/>
      <protection/>
    </xf>
    <xf numFmtId="0" fontId="9" fillId="0" borderId="0" xfId="62" applyFont="1" applyAlignment="1" quotePrefix="1">
      <alignment horizontal="left"/>
      <protection/>
    </xf>
    <xf numFmtId="167" fontId="9" fillId="0" borderId="0" xfId="62" applyNumberFormat="1" applyFont="1">
      <alignment/>
      <protection/>
    </xf>
    <xf numFmtId="10" fontId="9" fillId="0" borderId="0" xfId="65" applyNumberFormat="1" applyFont="1" applyAlignment="1">
      <alignment/>
    </xf>
    <xf numFmtId="178" fontId="9" fillId="0" borderId="0" xfId="62" applyNumberFormat="1" applyFont="1" applyAlignment="1" quotePrefix="1">
      <alignment horizontal="left"/>
      <protection/>
    </xf>
    <xf numFmtId="0" fontId="9" fillId="0" borderId="0" xfId="62" applyFont="1" applyBorder="1">
      <alignment/>
      <protection/>
    </xf>
    <xf numFmtId="177" fontId="7" fillId="36" borderId="0" xfId="0" applyNumberFormat="1" applyFont="1" applyFill="1" applyBorder="1" applyAlignment="1">
      <alignment vertical="center"/>
    </xf>
    <xf numFmtId="166" fontId="7" fillId="36" borderId="0" xfId="65" applyNumberFormat="1" applyFont="1" applyFill="1" applyBorder="1" applyAlignment="1">
      <alignment vertical="center"/>
    </xf>
    <xf numFmtId="177" fontId="9" fillId="0" borderId="0" xfId="62" applyNumberFormat="1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62" applyFont="1" applyAlignment="1">
      <alignment vertical="center"/>
      <protection/>
    </xf>
    <xf numFmtId="10" fontId="6" fillId="0" borderId="0" xfId="65" applyNumberFormat="1" applyFont="1" applyAlignment="1">
      <alignment/>
    </xf>
    <xf numFmtId="38" fontId="6" fillId="0" borderId="0" xfId="0" applyNumberFormat="1" applyFont="1" applyAlignment="1">
      <alignment/>
    </xf>
    <xf numFmtId="175" fontId="6" fillId="0" borderId="0" xfId="65" applyNumberFormat="1" applyFont="1" applyBorder="1" applyAlignment="1">
      <alignment vertical="center"/>
    </xf>
    <xf numFmtId="17" fontId="8" fillId="36" borderId="13" xfId="0" applyNumberFormat="1" applyFont="1" applyFill="1" applyBorder="1" applyAlignment="1">
      <alignment horizontal="center" vertical="center"/>
    </xf>
    <xf numFmtId="17" fontId="8" fillId="34" borderId="16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indent="1"/>
    </xf>
    <xf numFmtId="172" fontId="6" fillId="0" borderId="13" xfId="0" applyNumberFormat="1" applyFont="1" applyBorder="1" applyAlignment="1">
      <alignment vertical="center"/>
    </xf>
    <xf numFmtId="172" fontId="6" fillId="34" borderId="17" xfId="0" applyNumberFormat="1" applyFont="1" applyFill="1" applyBorder="1" applyAlignment="1">
      <alignment vertical="center"/>
    </xf>
    <xf numFmtId="172" fontId="6" fillId="34" borderId="19" xfId="0" applyNumberFormat="1" applyFont="1" applyFill="1" applyBorder="1" applyAlignment="1">
      <alignment vertical="center"/>
    </xf>
    <xf numFmtId="172" fontId="6" fillId="34" borderId="11" xfId="0" applyNumberFormat="1" applyFont="1" applyFill="1" applyBorder="1" applyAlignment="1">
      <alignment vertical="center"/>
    </xf>
    <xf numFmtId="172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172" fontId="6" fillId="0" borderId="0" xfId="0" applyNumberFormat="1" applyFont="1" applyBorder="1" applyAlignment="1">
      <alignment vertical="center"/>
    </xf>
    <xf numFmtId="40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10" fillId="0" borderId="0" xfId="0" applyFont="1" applyAlignment="1">
      <alignment/>
    </xf>
    <xf numFmtId="165" fontId="0" fillId="0" borderId="0" xfId="55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0" fontId="0" fillId="0" borderId="0" xfId="65" applyNumberFormat="1" applyFont="1" applyAlignment="1">
      <alignment/>
    </xf>
    <xf numFmtId="172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69" fontId="0" fillId="0" borderId="0" xfId="65" applyNumberFormat="1" applyFont="1" applyAlignment="1">
      <alignment/>
    </xf>
    <xf numFmtId="38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1" fontId="7" fillId="0" borderId="0" xfId="55" applyNumberFormat="1" applyFont="1" applyAlignment="1">
      <alignment/>
    </xf>
    <xf numFmtId="176" fontId="0" fillId="0" borderId="0" xfId="65" applyNumberFormat="1" applyFont="1" applyAlignment="1">
      <alignment/>
    </xf>
    <xf numFmtId="176" fontId="6" fillId="34" borderId="22" xfId="65" applyNumberFormat="1" applyFont="1" applyFill="1" applyBorder="1" applyAlignment="1">
      <alignment vertical="center"/>
    </xf>
    <xf numFmtId="9" fontId="6" fillId="0" borderId="0" xfId="65" applyFont="1" applyAlignment="1">
      <alignment/>
    </xf>
    <xf numFmtId="17" fontId="5" fillId="34" borderId="23" xfId="0" applyNumberFormat="1" applyFont="1" applyFill="1" applyBorder="1" applyAlignment="1">
      <alignment horizontal="center"/>
    </xf>
    <xf numFmtId="17" fontId="5" fillId="34" borderId="24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7" fillId="0" borderId="0" xfId="0" applyFont="1" applyAlignment="1">
      <alignment vertical="top"/>
    </xf>
    <xf numFmtId="0" fontId="8" fillId="0" borderId="0" xfId="63" applyFont="1" applyFill="1" applyAlignment="1">
      <alignment horizontal="centerContinuous" vertical="top"/>
      <protection/>
    </xf>
    <xf numFmtId="0" fontId="7" fillId="0" borderId="13" xfId="0" applyFont="1" applyBorder="1" applyAlignment="1">
      <alignment horizontal="left" vertical="center" indent="1"/>
    </xf>
    <xf numFmtId="0" fontId="4" fillId="0" borderId="0" xfId="0" applyFont="1" applyAlignment="1">
      <alignment/>
    </xf>
    <xf numFmtId="179" fontId="8" fillId="35" borderId="14" xfId="0" applyNumberFormat="1" applyFont="1" applyFill="1" applyBorder="1" applyAlignment="1">
      <alignment vertical="center"/>
    </xf>
    <xf numFmtId="0" fontId="0" fillId="0" borderId="25" xfId="0" applyBorder="1" applyAlignment="1">
      <alignment/>
    </xf>
    <xf numFmtId="166" fontId="0" fillId="0" borderId="0" xfId="65" applyNumberFormat="1" applyFont="1" applyAlignment="1">
      <alignment/>
    </xf>
    <xf numFmtId="0" fontId="8" fillId="34" borderId="13" xfId="0" applyFont="1" applyFill="1" applyBorder="1" applyAlignment="1">
      <alignment horizontal="left" vertical="center" indent="1"/>
    </xf>
    <xf numFmtId="17" fontId="5" fillId="35" borderId="26" xfId="0" applyNumberFormat="1" applyFont="1" applyFill="1" applyBorder="1" applyAlignment="1">
      <alignment horizontal="center" vertical="center"/>
    </xf>
    <xf numFmtId="17" fontId="5" fillId="34" borderId="27" xfId="0" applyNumberFormat="1" applyFont="1" applyFill="1" applyBorder="1" applyAlignment="1">
      <alignment horizontal="center"/>
    </xf>
    <xf numFmtId="17" fontId="5" fillId="34" borderId="28" xfId="0" applyNumberFormat="1" applyFont="1" applyFill="1" applyBorder="1" applyAlignment="1">
      <alignment horizontal="center"/>
    </xf>
    <xf numFmtId="17" fontId="5" fillId="34" borderId="29" xfId="0" applyNumberFormat="1" applyFont="1" applyFill="1" applyBorder="1" applyAlignment="1">
      <alignment horizontal="center"/>
    </xf>
    <xf numFmtId="17" fontId="5" fillId="34" borderId="30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167" fontId="4" fillId="0" borderId="0" xfId="62" applyNumberFormat="1" applyFont="1">
      <alignment/>
      <protection/>
    </xf>
    <xf numFmtId="169" fontId="4" fillId="0" borderId="0" xfId="65" applyNumberFormat="1" applyFont="1" applyAlignment="1">
      <alignment/>
    </xf>
    <xf numFmtId="182" fontId="7" fillId="0" borderId="0" xfId="0" applyNumberFormat="1" applyFont="1" applyAlignment="1">
      <alignment/>
    </xf>
    <xf numFmtId="17" fontId="8" fillId="35" borderId="31" xfId="0" applyNumberFormat="1" applyFont="1" applyFill="1" applyBorder="1" applyAlignment="1">
      <alignment horizontal="center" vertical="center"/>
    </xf>
    <xf numFmtId="179" fontId="6" fillId="0" borderId="0" xfId="62" applyNumberFormat="1" applyFont="1">
      <alignment/>
      <protection/>
    </xf>
    <xf numFmtId="166" fontId="6" fillId="0" borderId="0" xfId="65" applyNumberFormat="1" applyFont="1" applyAlignment="1">
      <alignment/>
    </xf>
    <xf numFmtId="0" fontId="4" fillId="0" borderId="0" xfId="63" applyFont="1" applyAlignment="1">
      <alignment/>
      <protection/>
    </xf>
    <xf numFmtId="0" fontId="4" fillId="0" borderId="0" xfId="63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172" fontId="7" fillId="34" borderId="32" xfId="0" applyNumberFormat="1" applyFont="1" applyFill="1" applyBorder="1" applyAlignment="1">
      <alignment vertic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7" fillId="37" borderId="33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left" vertical="center" indent="1"/>
    </xf>
    <xf numFmtId="0" fontId="6" fillId="37" borderId="33" xfId="0" applyFont="1" applyFill="1" applyBorder="1" applyAlignment="1">
      <alignment/>
    </xf>
    <xf numFmtId="185" fontId="7" fillId="37" borderId="19" xfId="0" applyNumberFormat="1" applyFont="1" applyFill="1" applyBorder="1" applyAlignment="1">
      <alignment/>
    </xf>
    <xf numFmtId="0" fontId="6" fillId="37" borderId="13" xfId="0" applyFont="1" applyFill="1" applyBorder="1" applyAlignment="1">
      <alignment horizontal="left" vertical="center" indent="1"/>
    </xf>
    <xf numFmtId="185" fontId="6" fillId="35" borderId="19" xfId="0" applyNumberFormat="1" applyFont="1" applyFill="1" applyBorder="1" applyAlignment="1">
      <alignment/>
    </xf>
    <xf numFmtId="185" fontId="6" fillId="34" borderId="19" xfId="0" applyNumberFormat="1" applyFont="1" applyFill="1" applyBorder="1" applyAlignment="1">
      <alignment/>
    </xf>
    <xf numFmtId="185" fontId="8" fillId="35" borderId="30" xfId="0" applyNumberFormat="1" applyFont="1" applyFill="1" applyBorder="1" applyAlignment="1">
      <alignment/>
    </xf>
    <xf numFmtId="185" fontId="8" fillId="34" borderId="30" xfId="0" applyNumberFormat="1" applyFont="1" applyFill="1" applyBorder="1" applyAlignment="1">
      <alignment/>
    </xf>
    <xf numFmtId="17" fontId="8" fillId="35" borderId="25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3" fontId="0" fillId="0" borderId="34" xfId="0" applyNumberFormat="1" applyBorder="1" applyAlignment="1">
      <alignment/>
    </xf>
    <xf numFmtId="3" fontId="0" fillId="0" borderId="0" xfId="0" applyNumberFormat="1" applyAlignment="1">
      <alignment/>
    </xf>
    <xf numFmtId="0" fontId="11" fillId="0" borderId="34" xfId="0" applyFont="1" applyBorder="1" applyAlignment="1">
      <alignment/>
    </xf>
    <xf numFmtId="0" fontId="11" fillId="0" borderId="25" xfId="0" applyFont="1" applyBorder="1" applyAlignment="1">
      <alignment/>
    </xf>
    <xf numFmtId="3" fontId="11" fillId="0" borderId="25" xfId="0" applyNumberFormat="1" applyFont="1" applyBorder="1" applyAlignment="1">
      <alignment/>
    </xf>
    <xf numFmtId="0" fontId="11" fillId="0" borderId="35" xfId="0" applyFont="1" applyBorder="1" applyAlignment="1">
      <alignment/>
    </xf>
    <xf numFmtId="3" fontId="11" fillId="0" borderId="35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11" fillId="0" borderId="34" xfId="0" applyNumberFormat="1" applyFont="1" applyBorder="1" applyAlignment="1">
      <alignment/>
    </xf>
    <xf numFmtId="3" fontId="11" fillId="35" borderId="25" xfId="0" applyNumberFormat="1" applyFont="1" applyFill="1" applyBorder="1" applyAlignment="1">
      <alignment/>
    </xf>
    <xf numFmtId="3" fontId="0" fillId="0" borderId="34" xfId="0" applyNumberFormat="1" applyBorder="1" applyAlignment="1">
      <alignment horizontal="center"/>
    </xf>
    <xf numFmtId="179" fontId="0" fillId="0" borderId="0" xfId="0" applyNumberFormat="1" applyAlignment="1">
      <alignment/>
    </xf>
    <xf numFmtId="179" fontId="7" fillId="0" borderId="0" xfId="0" applyNumberFormat="1" applyFont="1" applyAlignment="1">
      <alignment/>
    </xf>
    <xf numFmtId="182" fontId="9" fillId="0" borderId="0" xfId="62" applyNumberFormat="1" applyFont="1">
      <alignment/>
      <protection/>
    </xf>
    <xf numFmtId="166" fontId="7" fillId="0" borderId="0" xfId="65" applyNumberFormat="1" applyFont="1" applyAlignment="1">
      <alignment/>
    </xf>
    <xf numFmtId="179" fontId="6" fillId="0" borderId="0" xfId="0" applyNumberFormat="1" applyFont="1" applyAlignment="1">
      <alignment vertical="center"/>
    </xf>
    <xf numFmtId="166" fontId="0" fillId="0" borderId="34" xfId="65" applyNumberFormat="1" applyBorder="1" applyAlignment="1">
      <alignment horizontal="center"/>
    </xf>
    <xf numFmtId="166" fontId="11" fillId="0" borderId="25" xfId="65" applyNumberFormat="1" applyFont="1" applyBorder="1" applyAlignment="1">
      <alignment horizontal="center"/>
    </xf>
    <xf numFmtId="166" fontId="11" fillId="0" borderId="35" xfId="65" applyNumberFormat="1" applyFont="1" applyBorder="1" applyAlignment="1">
      <alignment horizontal="center"/>
    </xf>
    <xf numFmtId="166" fontId="11" fillId="0" borderId="34" xfId="65" applyNumberFormat="1" applyFont="1" applyBorder="1" applyAlignment="1">
      <alignment horizontal="center"/>
    </xf>
    <xf numFmtId="166" fontId="11" fillId="35" borderId="25" xfId="65" applyNumberFormat="1" applyFont="1" applyFill="1" applyBorder="1" applyAlignment="1">
      <alignment horizontal="center"/>
    </xf>
    <xf numFmtId="43" fontId="0" fillId="37" borderId="0" xfId="49" applyFont="1" applyFill="1" applyAlignment="1">
      <alignment/>
    </xf>
    <xf numFmtId="166" fontId="9" fillId="0" borderId="0" xfId="65" applyNumberFormat="1" applyFont="1" applyAlignment="1">
      <alignment/>
    </xf>
    <xf numFmtId="172" fontId="6" fillId="34" borderId="36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 indent="2"/>
    </xf>
    <xf numFmtId="172" fontId="6" fillId="0" borderId="0" xfId="0" applyNumberFormat="1" applyFont="1" applyFill="1" applyBorder="1" applyAlignment="1">
      <alignment vertical="center"/>
    </xf>
    <xf numFmtId="176" fontId="6" fillId="0" borderId="0" xfId="65" applyNumberFormat="1" applyFont="1" applyFill="1" applyBorder="1" applyAlignment="1">
      <alignment vertical="center"/>
    </xf>
    <xf numFmtId="10" fontId="6" fillId="0" borderId="0" xfId="65" applyNumberFormat="1" applyFont="1" applyAlignment="1">
      <alignment vertical="center"/>
    </xf>
    <xf numFmtId="0" fontId="18" fillId="0" borderId="0" xfId="0" applyFont="1" applyAlignment="1">
      <alignment/>
    </xf>
    <xf numFmtId="166" fontId="6" fillId="0" borderId="0" xfId="65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182" fontId="0" fillId="0" borderId="0" xfId="0" applyNumberFormat="1" applyAlignment="1">
      <alignment/>
    </xf>
    <xf numFmtId="177" fontId="9" fillId="0" borderId="0" xfId="62" applyNumberFormat="1" applyFont="1">
      <alignment/>
      <protection/>
    </xf>
    <xf numFmtId="186" fontId="6" fillId="0" borderId="0" xfId="62" applyNumberFormat="1" applyFont="1">
      <alignment/>
      <protection/>
    </xf>
    <xf numFmtId="1" fontId="6" fillId="0" borderId="0" xfId="62" applyNumberFormat="1" applyFont="1">
      <alignment/>
      <protection/>
    </xf>
    <xf numFmtId="166" fontId="6" fillId="0" borderId="0" xfId="62" applyNumberFormat="1" applyFont="1">
      <alignment/>
      <protection/>
    </xf>
    <xf numFmtId="179" fontId="22" fillId="0" borderId="0" xfId="0" applyNumberFormat="1" applyFont="1" applyFill="1" applyBorder="1" applyAlignment="1">
      <alignment vertical="center"/>
    </xf>
    <xf numFmtId="172" fontId="21" fillId="0" borderId="0" xfId="0" applyNumberFormat="1" applyFont="1" applyFill="1" applyBorder="1" applyAlignment="1">
      <alignment vertical="center"/>
    </xf>
    <xf numFmtId="0" fontId="22" fillId="0" borderId="0" xfId="61" applyFont="1" applyFill="1" applyBorder="1" applyAlignment="1">
      <alignment vertical="center"/>
      <protection/>
    </xf>
    <xf numFmtId="189" fontId="22" fillId="0" borderId="0" xfId="49" applyNumberFormat="1" applyFont="1" applyFill="1" applyBorder="1" applyAlignment="1">
      <alignment vertical="center"/>
    </xf>
    <xf numFmtId="0" fontId="22" fillId="0" borderId="0" xfId="63" applyFont="1" applyAlignment="1">
      <alignment vertic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left" indent="1"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82" fontId="22" fillId="0" borderId="0" xfId="0" applyNumberFormat="1" applyFont="1" applyAlignment="1">
      <alignment/>
    </xf>
    <xf numFmtId="0" fontId="22" fillId="0" borderId="0" xfId="63" applyFont="1" applyAlignment="1">
      <alignment/>
      <protection/>
    </xf>
    <xf numFmtId="0" fontId="22" fillId="0" borderId="0" xfId="63" applyFont="1" applyFill="1" applyBorder="1" applyAlignment="1">
      <alignment horizontal="left" indent="1"/>
      <protection/>
    </xf>
    <xf numFmtId="172" fontId="22" fillId="0" borderId="0" xfId="63" applyNumberFormat="1" applyFont="1" applyFill="1" applyBorder="1" applyAlignment="1">
      <alignment/>
      <protection/>
    </xf>
    <xf numFmtId="0" fontId="22" fillId="0" borderId="0" xfId="62" applyFont="1">
      <alignment/>
      <protection/>
    </xf>
    <xf numFmtId="10" fontId="22" fillId="0" borderId="0" xfId="65" applyNumberFormat="1" applyFont="1" applyAlignment="1">
      <alignment/>
    </xf>
    <xf numFmtId="0" fontId="22" fillId="0" borderId="0" xfId="62" applyFont="1" applyFill="1" applyBorder="1">
      <alignment/>
      <protection/>
    </xf>
    <xf numFmtId="176" fontId="22" fillId="0" borderId="0" xfId="65" applyNumberFormat="1" applyFont="1" applyFill="1" applyBorder="1" applyAlignment="1">
      <alignment vertical="center"/>
    </xf>
    <xf numFmtId="175" fontId="22" fillId="0" borderId="0" xfId="0" applyNumberFormat="1" applyFont="1" applyFill="1" applyBorder="1" applyAlignment="1">
      <alignment horizontal="center"/>
    </xf>
    <xf numFmtId="17" fontId="75" fillId="38" borderId="0" xfId="0" applyNumberFormat="1" applyFont="1" applyFill="1" applyBorder="1" applyAlignment="1">
      <alignment horizontal="center"/>
    </xf>
    <xf numFmtId="17" fontId="75" fillId="38" borderId="0" xfId="0" applyNumberFormat="1" applyFont="1" applyFill="1" applyBorder="1" applyAlignment="1">
      <alignment horizontal="center" vertical="center"/>
    </xf>
    <xf numFmtId="0" fontId="22" fillId="0" borderId="37" xfId="0" applyFont="1" applyFill="1" applyBorder="1" applyAlignment="1" quotePrefix="1">
      <alignment horizontal="left" vertical="center" indent="1"/>
    </xf>
    <xf numFmtId="179" fontId="22" fillId="0" borderId="37" xfId="0" applyNumberFormat="1" applyFont="1" applyFill="1" applyBorder="1" applyAlignment="1">
      <alignment vertical="center"/>
    </xf>
    <xf numFmtId="0" fontId="22" fillId="0" borderId="38" xfId="0" applyFont="1" applyFill="1" applyBorder="1" applyAlignment="1">
      <alignment horizontal="left" vertical="center" indent="1"/>
    </xf>
    <xf numFmtId="0" fontId="76" fillId="39" borderId="0" xfId="0" applyFont="1" applyFill="1" applyAlignment="1">
      <alignment horizontal="center" vertical="center"/>
    </xf>
    <xf numFmtId="17" fontId="76" fillId="39" borderId="0" xfId="0" applyNumberFormat="1" applyFont="1" applyFill="1" applyAlignment="1">
      <alignment horizontal="center" vertical="center"/>
    </xf>
    <xf numFmtId="0" fontId="22" fillId="0" borderId="39" xfId="0" applyFont="1" applyBorder="1" applyAlignment="1">
      <alignment vertical="center"/>
    </xf>
    <xf numFmtId="3" fontId="22" fillId="0" borderId="39" xfId="0" applyNumberFormat="1" applyFont="1" applyBorder="1" applyAlignment="1">
      <alignment horizontal="right" vertical="center"/>
    </xf>
    <xf numFmtId="10" fontId="22" fillId="0" borderId="39" xfId="0" applyNumberFormat="1" applyFont="1" applyBorder="1" applyAlignment="1">
      <alignment horizontal="right" vertical="center"/>
    </xf>
    <xf numFmtId="0" fontId="75" fillId="38" borderId="40" xfId="61" applyFont="1" applyFill="1" applyBorder="1" applyAlignment="1">
      <alignment vertical="center"/>
      <protection/>
    </xf>
    <xf numFmtId="189" fontId="75" fillId="38" borderId="40" xfId="49" applyNumberFormat="1" applyFont="1" applyFill="1" applyBorder="1" applyAlignment="1">
      <alignment vertical="center"/>
    </xf>
    <xf numFmtId="0" fontId="75" fillId="38" borderId="40" xfId="61" applyFont="1" applyFill="1" applyBorder="1" applyAlignment="1">
      <alignment horizontal="left" vertical="center"/>
      <protection/>
    </xf>
    <xf numFmtId="17" fontId="75" fillId="38" borderId="40" xfId="61" applyNumberFormat="1" applyFont="1" applyFill="1" applyBorder="1" applyAlignment="1">
      <alignment horizontal="center" vertical="center"/>
      <protection/>
    </xf>
    <xf numFmtId="0" fontId="75" fillId="38" borderId="40" xfId="61" applyFont="1" applyFill="1" applyBorder="1" applyAlignment="1">
      <alignment horizontal="center" vertical="center"/>
      <protection/>
    </xf>
    <xf numFmtId="187" fontId="21" fillId="0" borderId="0" xfId="65" applyNumberFormat="1" applyFont="1" applyFill="1" applyBorder="1" applyAlignment="1">
      <alignment vertical="center"/>
    </xf>
    <xf numFmtId="0" fontId="21" fillId="6" borderId="41" xfId="0" applyFont="1" applyFill="1" applyBorder="1" applyAlignment="1">
      <alignment horizontal="left" vertical="center" indent="1"/>
    </xf>
    <xf numFmtId="172" fontId="21" fillId="6" borderId="41" xfId="0" applyNumberFormat="1" applyFont="1" applyFill="1" applyBorder="1" applyAlignment="1">
      <alignment vertical="center"/>
    </xf>
    <xf numFmtId="0" fontId="22" fillId="0" borderId="41" xfId="0" applyFont="1" applyFill="1" applyBorder="1" applyAlignment="1">
      <alignment horizontal="left" vertical="center" indent="2"/>
    </xf>
    <xf numFmtId="179" fontId="22" fillId="0" borderId="41" xfId="0" applyNumberFormat="1" applyFont="1" applyFill="1" applyBorder="1" applyAlignment="1">
      <alignment vertical="center"/>
    </xf>
    <xf numFmtId="172" fontId="22" fillId="0" borderId="41" xfId="0" applyNumberFormat="1" applyFont="1" applyFill="1" applyBorder="1" applyAlignment="1">
      <alignment vertical="center"/>
    </xf>
    <xf numFmtId="176" fontId="22" fillId="0" borderId="41" xfId="65" applyNumberFormat="1" applyFont="1" applyFill="1" applyBorder="1" applyAlignment="1">
      <alignment vertical="center"/>
    </xf>
    <xf numFmtId="0" fontId="22" fillId="0" borderId="41" xfId="0" applyFont="1" applyFill="1" applyBorder="1" applyAlignment="1">
      <alignment horizontal="left" vertical="center" wrapText="1" indent="2"/>
    </xf>
    <xf numFmtId="176" fontId="22" fillId="0" borderId="41" xfId="65" applyNumberFormat="1" applyFont="1" applyFill="1" applyBorder="1" applyAlignment="1">
      <alignment horizontal="right" vertical="center"/>
    </xf>
    <xf numFmtId="0" fontId="21" fillId="0" borderId="41" xfId="0" applyFont="1" applyFill="1" applyBorder="1" applyAlignment="1">
      <alignment horizontal="left" vertical="center" wrapText="1" indent="2"/>
    </xf>
    <xf numFmtId="0" fontId="75" fillId="38" borderId="40" xfId="0" applyFont="1" applyFill="1" applyBorder="1" applyAlignment="1">
      <alignment horizontal="left" vertical="center" indent="1"/>
    </xf>
    <xf numFmtId="17" fontId="75" fillId="38" borderId="0" xfId="0" applyNumberFormat="1" applyFont="1" applyFill="1" applyBorder="1" applyAlignment="1">
      <alignment horizontal="center" vertical="center"/>
    </xf>
    <xf numFmtId="0" fontId="77" fillId="38" borderId="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left" vertical="center" indent="1"/>
    </xf>
    <xf numFmtId="0" fontId="22" fillId="0" borderId="41" xfId="0" applyFont="1" applyFill="1" applyBorder="1" applyAlignment="1">
      <alignment/>
    </xf>
    <xf numFmtId="0" fontId="21" fillId="12" borderId="41" xfId="0" applyFont="1" applyFill="1" applyBorder="1" applyAlignment="1">
      <alignment horizontal="left" vertical="center" indent="1"/>
    </xf>
    <xf numFmtId="182" fontId="21" fillId="12" borderId="41" xfId="0" applyNumberFormat="1" applyFont="1" applyFill="1" applyBorder="1" applyAlignment="1">
      <alignment vertical="center"/>
    </xf>
    <xf numFmtId="0" fontId="22" fillId="0" borderId="37" xfId="0" applyFont="1" applyFill="1" applyBorder="1" applyAlignment="1">
      <alignment horizontal="left" vertical="center" indent="1"/>
    </xf>
    <xf numFmtId="0" fontId="25" fillId="0" borderId="0" xfId="62" applyFont="1" applyFill="1" applyBorder="1">
      <alignment/>
      <protection/>
    </xf>
    <xf numFmtId="0" fontId="22" fillId="0" borderId="37" xfId="63" applyFont="1" applyFill="1" applyBorder="1" applyAlignment="1">
      <alignment horizontal="left" indent="1"/>
      <protection/>
    </xf>
    <xf numFmtId="0" fontId="22" fillId="0" borderId="38" xfId="63" applyFont="1" applyFill="1" applyBorder="1" applyAlignment="1">
      <alignment horizontal="left" indent="1"/>
      <protection/>
    </xf>
    <xf numFmtId="0" fontId="75" fillId="38" borderId="0" xfId="0" applyFont="1" applyFill="1" applyBorder="1" applyAlignment="1">
      <alignment horizontal="left" vertical="center" indent="1"/>
    </xf>
    <xf numFmtId="17" fontId="75" fillId="38" borderId="0" xfId="61" applyNumberFormat="1" applyFont="1" applyFill="1" applyBorder="1" applyAlignment="1">
      <alignment horizontal="center" vertical="center"/>
      <protection/>
    </xf>
    <xf numFmtId="0" fontId="22" fillId="0" borderId="37" xfId="61" applyFont="1" applyFill="1" applyBorder="1" applyAlignment="1">
      <alignment vertical="center"/>
      <protection/>
    </xf>
    <xf numFmtId="189" fontId="22" fillId="0" borderId="37" xfId="49" applyNumberFormat="1" applyFont="1" applyFill="1" applyBorder="1" applyAlignment="1">
      <alignment vertical="center"/>
    </xf>
    <xf numFmtId="0" fontId="22" fillId="0" borderId="38" xfId="61" applyFont="1" applyFill="1" applyBorder="1" applyAlignment="1">
      <alignment vertical="center"/>
      <protection/>
    </xf>
    <xf numFmtId="189" fontId="75" fillId="38" borderId="42" xfId="49" applyNumberFormat="1" applyFont="1" applyFill="1" applyBorder="1" applyAlignment="1">
      <alignment vertical="center"/>
    </xf>
    <xf numFmtId="0" fontId="21" fillId="0" borderId="37" xfId="0" applyFont="1" applyFill="1" applyBorder="1" applyAlignment="1">
      <alignment horizontal="left" vertical="center" indent="1"/>
    </xf>
    <xf numFmtId="179" fontId="21" fillId="0" borderId="37" xfId="0" applyNumberFormat="1" applyFont="1" applyFill="1" applyBorder="1" applyAlignment="1">
      <alignment vertical="center"/>
    </xf>
    <xf numFmtId="0" fontId="21" fillId="0" borderId="38" xfId="0" applyFont="1" applyFill="1" applyBorder="1" applyAlignment="1">
      <alignment horizontal="left" vertical="center" indent="1"/>
    </xf>
    <xf numFmtId="172" fontId="75" fillId="38" borderId="40" xfId="0" applyNumberFormat="1" applyFont="1" applyFill="1" applyBorder="1" applyAlignment="1">
      <alignment vertical="center"/>
    </xf>
    <xf numFmtId="175" fontId="75" fillId="38" borderId="40" xfId="65" applyNumberFormat="1" applyFont="1" applyFill="1" applyBorder="1" applyAlignment="1">
      <alignment horizontal="right" vertical="center"/>
    </xf>
    <xf numFmtId="0" fontId="78" fillId="39" borderId="43" xfId="0" applyFont="1" applyFill="1" applyBorder="1" applyAlignment="1">
      <alignment horizontal="center" vertical="center"/>
    </xf>
    <xf numFmtId="17" fontId="78" fillId="39" borderId="43" xfId="0" applyNumberFormat="1" applyFont="1" applyFill="1" applyBorder="1" applyAlignment="1">
      <alignment horizontal="center" vertical="center"/>
    </xf>
    <xf numFmtId="0" fontId="21" fillId="40" borderId="0" xfId="0" applyFont="1" applyFill="1" applyAlignment="1">
      <alignment vertical="center"/>
    </xf>
    <xf numFmtId="0" fontId="22" fillId="40" borderId="0" xfId="0" applyFont="1" applyFill="1" applyAlignment="1">
      <alignment vertical="center"/>
    </xf>
    <xf numFmtId="0" fontId="22" fillId="40" borderId="0" xfId="0" applyFont="1" applyFill="1" applyAlignment="1">
      <alignment horizontal="center" vertical="center"/>
    </xf>
    <xf numFmtId="2" fontId="22" fillId="40" borderId="0" xfId="0" applyNumberFormat="1" applyFont="1" applyFill="1" applyAlignment="1">
      <alignment horizontal="center" vertical="center"/>
    </xf>
    <xf numFmtId="0" fontId="21" fillId="40" borderId="44" xfId="0" applyFont="1" applyFill="1" applyBorder="1" applyAlignment="1">
      <alignment vertical="center"/>
    </xf>
    <xf numFmtId="0" fontId="22" fillId="40" borderId="44" xfId="0" applyFont="1" applyFill="1" applyBorder="1" applyAlignment="1">
      <alignment vertical="center"/>
    </xf>
    <xf numFmtId="0" fontId="22" fillId="40" borderId="44" xfId="0" applyFont="1" applyFill="1" applyBorder="1" applyAlignment="1">
      <alignment horizontal="center" vertical="center"/>
    </xf>
    <xf numFmtId="3" fontId="22" fillId="40" borderId="44" xfId="0" applyNumberFormat="1" applyFont="1" applyFill="1" applyBorder="1" applyAlignment="1">
      <alignment horizontal="center" vertical="center"/>
    </xf>
    <xf numFmtId="0" fontId="75" fillId="38" borderId="0" xfId="61" applyFont="1" applyFill="1" applyBorder="1" applyAlignment="1">
      <alignment horizontal="center" vertical="center"/>
      <protection/>
    </xf>
    <xf numFmtId="179" fontId="75" fillId="38" borderId="0" xfId="0" applyNumberFormat="1" applyFont="1" applyFill="1" applyBorder="1" applyAlignment="1">
      <alignment vertical="center"/>
    </xf>
    <xf numFmtId="191" fontId="75" fillId="38" borderId="0" xfId="0" applyNumberFormat="1" applyFont="1" applyFill="1" applyBorder="1" applyAlignment="1">
      <alignment vertical="center"/>
    </xf>
    <xf numFmtId="175" fontId="75" fillId="38" borderId="0" xfId="65" applyNumberFormat="1" applyFont="1" applyFill="1" applyBorder="1" applyAlignment="1">
      <alignment horizontal="center" vertical="center"/>
    </xf>
    <xf numFmtId="172" fontId="22" fillId="0" borderId="37" xfId="63" applyNumberFormat="1" applyFont="1" applyFill="1" applyBorder="1" applyAlignment="1">
      <alignment/>
      <protection/>
    </xf>
    <xf numFmtId="0" fontId="75" fillId="38" borderId="42" xfId="63" applyFont="1" applyFill="1" applyBorder="1" applyAlignment="1">
      <alignment horizontal="center" vertical="center"/>
      <protection/>
    </xf>
    <xf numFmtId="182" fontId="75" fillId="38" borderId="42" xfId="63" applyNumberFormat="1" applyFont="1" applyFill="1" applyBorder="1" applyAlignment="1">
      <alignment vertical="center"/>
      <protection/>
    </xf>
    <xf numFmtId="17" fontId="75" fillId="38" borderId="0" xfId="60" applyNumberFormat="1" applyFont="1" applyFill="1" applyBorder="1" applyAlignment="1">
      <alignment horizontal="center" vertical="center"/>
      <protection/>
    </xf>
    <xf numFmtId="17" fontId="75" fillId="38" borderId="0" xfId="60" applyNumberFormat="1" applyFont="1" applyFill="1" applyBorder="1" applyAlignment="1">
      <alignment horizontal="center"/>
      <protection/>
    </xf>
    <xf numFmtId="0" fontId="6" fillId="0" borderId="0" xfId="60" applyFont="1">
      <alignment/>
      <protection/>
    </xf>
    <xf numFmtId="0" fontId="0" fillId="0" borderId="0" xfId="60">
      <alignment/>
      <protection/>
    </xf>
    <xf numFmtId="172" fontId="23" fillId="0" borderId="37" xfId="60" applyNumberFormat="1" applyFont="1" applyFill="1" applyBorder="1" applyAlignment="1">
      <alignment vertical="center"/>
      <protection/>
    </xf>
    <xf numFmtId="0" fontId="23" fillId="0" borderId="45" xfId="60" applyFont="1" applyFill="1" applyBorder="1" applyAlignment="1">
      <alignment horizontal="left" vertical="center" indent="3"/>
      <protection/>
    </xf>
    <xf numFmtId="172" fontId="23" fillId="0" borderId="45" xfId="60" applyNumberFormat="1" applyFont="1" applyFill="1" applyBorder="1" applyAlignment="1">
      <alignment vertical="center"/>
      <protection/>
    </xf>
    <xf numFmtId="172" fontId="24" fillId="0" borderId="37" xfId="60" applyNumberFormat="1" applyFont="1" applyFill="1" applyBorder="1" applyAlignment="1">
      <alignment vertical="center"/>
      <protection/>
    </xf>
    <xf numFmtId="0" fontId="22" fillId="0" borderId="45" xfId="60" applyFont="1" applyFill="1" applyBorder="1" applyAlignment="1">
      <alignment horizontal="left" vertical="center" indent="1"/>
      <protection/>
    </xf>
    <xf numFmtId="0" fontId="22" fillId="0" borderId="0" xfId="60" applyFont="1" applyFill="1" applyBorder="1" applyAlignment="1">
      <alignment horizontal="left" vertical="center" indent="1"/>
      <protection/>
    </xf>
    <xf numFmtId="172" fontId="23" fillId="0" borderId="0" xfId="60" applyNumberFormat="1" applyFont="1" applyFill="1" applyBorder="1" applyAlignment="1">
      <alignment vertical="center"/>
      <protection/>
    </xf>
    <xf numFmtId="0" fontId="22" fillId="0" borderId="37" xfId="60" applyFont="1" applyFill="1" applyBorder="1" applyAlignment="1">
      <alignment horizontal="left" vertical="center" indent="1"/>
      <protection/>
    </xf>
    <xf numFmtId="0" fontId="23" fillId="0" borderId="38" xfId="60" applyFont="1" applyFill="1" applyBorder="1" applyAlignment="1">
      <alignment horizontal="left" vertical="center" indent="3"/>
      <protection/>
    </xf>
    <xf numFmtId="9" fontId="23" fillId="0" borderId="38" xfId="66" applyFont="1" applyFill="1" applyBorder="1" applyAlignment="1">
      <alignment horizontal="right" vertical="center"/>
    </xf>
    <xf numFmtId="9" fontId="23" fillId="0" borderId="38" xfId="66" applyFont="1" applyFill="1" applyBorder="1" applyAlignment="1">
      <alignment vertical="center"/>
    </xf>
    <xf numFmtId="0" fontId="22" fillId="0" borderId="37" xfId="60" applyFont="1" applyFill="1" applyBorder="1" applyAlignment="1">
      <alignment horizontal="left" vertical="center" wrapText="1" indent="1"/>
      <protection/>
    </xf>
    <xf numFmtId="0" fontId="22" fillId="0" borderId="38" xfId="60" applyFont="1" applyFill="1" applyBorder="1">
      <alignment/>
      <protection/>
    </xf>
    <xf numFmtId="0" fontId="23" fillId="0" borderId="38" xfId="60" applyFont="1" applyFill="1" applyBorder="1">
      <alignment/>
      <protection/>
    </xf>
    <xf numFmtId="0" fontId="23" fillId="0" borderId="0" xfId="60" applyFont="1" applyFill="1" applyBorder="1" applyAlignment="1">
      <alignment horizontal="left" vertical="center" indent="3"/>
      <protection/>
    </xf>
    <xf numFmtId="0" fontId="75" fillId="38" borderId="40" xfId="60" applyFont="1" applyFill="1" applyBorder="1" applyAlignment="1">
      <alignment horizontal="left" vertical="center" indent="1"/>
      <protection/>
    </xf>
    <xf numFmtId="176" fontId="79" fillId="38" borderId="40" xfId="66" applyNumberFormat="1" applyFont="1" applyFill="1" applyBorder="1" applyAlignment="1">
      <alignment vertical="center"/>
    </xf>
    <xf numFmtId="179" fontId="79" fillId="38" borderId="40" xfId="60" applyNumberFormat="1" applyFont="1" applyFill="1" applyBorder="1" applyAlignment="1">
      <alignment vertical="center"/>
      <protection/>
    </xf>
    <xf numFmtId="0" fontId="8" fillId="0" borderId="0" xfId="60" applyFont="1" applyAlignment="1">
      <alignment horizontal="center"/>
      <protection/>
    </xf>
    <xf numFmtId="166" fontId="22" fillId="0" borderId="39" xfId="0" applyNumberFormat="1" applyFont="1" applyBorder="1" applyAlignment="1">
      <alignment horizontal="right" vertical="center"/>
    </xf>
    <xf numFmtId="193" fontId="75" fillId="38" borderId="42" xfId="63" applyNumberFormat="1" applyFont="1" applyFill="1" applyBorder="1" applyAlignment="1">
      <alignment vertical="center"/>
      <protection/>
    </xf>
    <xf numFmtId="170" fontId="22" fillId="0" borderId="37" xfId="65" applyNumberFormat="1" applyFont="1" applyFill="1" applyBorder="1" applyAlignment="1">
      <alignment/>
    </xf>
    <xf numFmtId="170" fontId="22" fillId="0" borderId="0" xfId="65" applyNumberFormat="1" applyFont="1" applyFill="1" applyBorder="1" applyAlignment="1">
      <alignment vertical="center"/>
    </xf>
    <xf numFmtId="194" fontId="75" fillId="38" borderId="40" xfId="0" applyNumberFormat="1" applyFont="1" applyFill="1" applyBorder="1" applyAlignment="1">
      <alignment vertical="center"/>
    </xf>
    <xf numFmtId="194" fontId="75" fillId="38" borderId="0" xfId="0" applyNumberFormat="1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1" fillId="2" borderId="44" xfId="0" applyFont="1" applyFill="1" applyBorder="1" applyAlignment="1">
      <alignment vertical="center"/>
    </xf>
    <xf numFmtId="0" fontId="22" fillId="2" borderId="44" xfId="0" applyFont="1" applyFill="1" applyBorder="1" applyAlignment="1">
      <alignment vertical="center" wrapText="1"/>
    </xf>
    <xf numFmtId="0" fontId="22" fillId="2" borderId="44" xfId="0" applyFont="1" applyFill="1" applyBorder="1" applyAlignment="1">
      <alignment horizontal="center" vertical="center"/>
    </xf>
    <xf numFmtId="0" fontId="21" fillId="41" borderId="0" xfId="0" applyFont="1" applyFill="1" applyAlignment="1">
      <alignment vertical="center"/>
    </xf>
    <xf numFmtId="0" fontId="22" fillId="41" borderId="0" xfId="0" applyFont="1" applyFill="1" applyAlignment="1">
      <alignment vertical="center"/>
    </xf>
    <xf numFmtId="0" fontId="22" fillId="41" borderId="0" xfId="0" applyFont="1" applyFill="1" applyAlignment="1">
      <alignment horizontal="center" vertical="center"/>
    </xf>
    <xf numFmtId="0" fontId="22" fillId="41" borderId="0" xfId="0" applyFont="1" applyFill="1" applyAlignment="1">
      <alignment vertical="center" wrapText="1"/>
    </xf>
    <xf numFmtId="0" fontId="22" fillId="41" borderId="44" xfId="0" applyFont="1" applyFill="1" applyBorder="1" applyAlignment="1">
      <alignment vertical="center"/>
    </xf>
    <xf numFmtId="0" fontId="22" fillId="41" borderId="44" xfId="0" applyFont="1" applyFill="1" applyBorder="1" applyAlignment="1">
      <alignment horizontal="center" vertical="center"/>
    </xf>
    <xf numFmtId="17" fontId="75" fillId="38" borderId="0" xfId="60" applyNumberFormat="1" applyFont="1" applyFill="1" applyBorder="1" applyAlignment="1">
      <alignment horizontal="center" vertical="center"/>
      <protection/>
    </xf>
    <xf numFmtId="170" fontId="22" fillId="0" borderId="37" xfId="65" applyNumberFormat="1" applyFont="1" applyFill="1" applyBorder="1" applyAlignment="1">
      <alignment vertical="center"/>
    </xf>
    <xf numFmtId="175" fontId="22" fillId="0" borderId="0" xfId="0" applyNumberFormat="1" applyFont="1" applyFill="1" applyBorder="1" applyAlignment="1">
      <alignment horizontal="center" vertical="center"/>
    </xf>
    <xf numFmtId="172" fontId="22" fillId="40" borderId="44" xfId="0" applyNumberFormat="1" applyFont="1" applyFill="1" applyBorder="1" applyAlignment="1">
      <alignment horizontal="center" vertical="center"/>
    </xf>
    <xf numFmtId="0" fontId="21" fillId="0" borderId="37" xfId="60" applyFont="1" applyFill="1" applyBorder="1" applyAlignment="1">
      <alignment horizontal="left" vertical="center" indent="1"/>
      <protection/>
    </xf>
    <xf numFmtId="0" fontId="21" fillId="12" borderId="38" xfId="60" applyFont="1" applyFill="1" applyBorder="1" applyAlignment="1">
      <alignment horizontal="left" vertical="center" indent="1"/>
      <protection/>
    </xf>
    <xf numFmtId="167" fontId="24" fillId="12" borderId="38" xfId="60" applyNumberFormat="1" applyFont="1" applyFill="1" applyBorder="1" applyAlignment="1">
      <alignment vertical="center"/>
      <protection/>
    </xf>
    <xf numFmtId="17" fontId="75" fillId="38" borderId="0" xfId="0" applyNumberFormat="1" applyFont="1" applyFill="1" applyBorder="1" applyAlignment="1">
      <alignment horizontal="center" vertical="center"/>
    </xf>
    <xf numFmtId="17" fontId="75" fillId="38" borderId="0" xfId="0" applyNumberFormat="1" applyFont="1" applyFill="1" applyBorder="1" applyAlignment="1">
      <alignment horizontal="center" vertical="center" wrapText="1"/>
    </xf>
    <xf numFmtId="17" fontId="75" fillId="38" borderId="0" xfId="0" applyNumberFormat="1" applyFont="1" applyFill="1" applyBorder="1" applyAlignment="1">
      <alignment horizontal="center" vertical="center"/>
    </xf>
    <xf numFmtId="0" fontId="75" fillId="38" borderId="46" xfId="0" applyFont="1" applyFill="1" applyBorder="1" applyAlignment="1">
      <alignment horizontal="left" vertical="center" indent="1"/>
    </xf>
    <xf numFmtId="179" fontId="75" fillId="38" borderId="46" xfId="0" applyNumberFormat="1" applyFont="1" applyFill="1" applyBorder="1" applyAlignment="1">
      <alignment vertical="center"/>
    </xf>
    <xf numFmtId="166" fontId="75" fillId="38" borderId="46" xfId="65" applyNumberFormat="1" applyFont="1" applyFill="1" applyBorder="1" applyAlignment="1">
      <alignment vertical="center"/>
    </xf>
    <xf numFmtId="0" fontId="75" fillId="0" borderId="0" xfId="0" applyFont="1" applyFill="1" applyBorder="1" applyAlignment="1">
      <alignment horizontal="left" vertical="center" indent="1"/>
    </xf>
    <xf numFmtId="179" fontId="75" fillId="0" borderId="0" xfId="0" applyNumberFormat="1" applyFont="1" applyFill="1" applyBorder="1" applyAlignment="1">
      <alignment vertical="center"/>
    </xf>
    <xf numFmtId="166" fontId="75" fillId="0" borderId="0" xfId="65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62" applyFont="1" applyFill="1" applyBorder="1">
      <alignment/>
      <protection/>
    </xf>
    <xf numFmtId="0" fontId="27" fillId="6" borderId="41" xfId="0" applyFont="1" applyFill="1" applyBorder="1" applyAlignment="1">
      <alignment horizontal="left" vertical="center" indent="1"/>
    </xf>
    <xf numFmtId="179" fontId="28" fillId="6" borderId="41" xfId="0" applyNumberFormat="1" applyFont="1" applyFill="1" applyBorder="1" applyAlignment="1">
      <alignment vertical="center"/>
    </xf>
    <xf numFmtId="172" fontId="28" fillId="6" borderId="41" xfId="0" applyNumberFormat="1" applyFont="1" applyFill="1" applyBorder="1" applyAlignment="1">
      <alignment vertical="center"/>
    </xf>
    <xf numFmtId="176" fontId="28" fillId="6" borderId="41" xfId="65" applyNumberFormat="1" applyFont="1" applyFill="1" applyBorder="1" applyAlignment="1">
      <alignment vertical="center"/>
    </xf>
    <xf numFmtId="0" fontId="26" fillId="0" borderId="41" xfId="0" applyFont="1" applyFill="1" applyBorder="1" applyAlignment="1">
      <alignment horizontal="left" vertical="center" indent="2"/>
    </xf>
    <xf numFmtId="179" fontId="29" fillId="42" borderId="41" xfId="0" applyNumberFormat="1" applyFont="1" applyFill="1" applyBorder="1" applyAlignment="1">
      <alignment vertical="center"/>
    </xf>
    <xf numFmtId="176" fontId="29" fillId="0" borderId="41" xfId="65" applyNumberFormat="1" applyFont="1" applyFill="1" applyBorder="1" applyAlignment="1">
      <alignment vertical="center"/>
    </xf>
    <xf numFmtId="0" fontId="26" fillId="0" borderId="41" xfId="0" applyFont="1" applyFill="1" applyBorder="1" applyAlignment="1">
      <alignment horizontal="left" vertical="center" wrapText="1" indent="2"/>
    </xf>
    <xf numFmtId="172" fontId="29" fillId="0" borderId="41" xfId="0" applyNumberFormat="1" applyFont="1" applyFill="1" applyBorder="1" applyAlignment="1">
      <alignment vertical="center"/>
    </xf>
    <xf numFmtId="192" fontId="22" fillId="40" borderId="0" xfId="0" applyNumberFormat="1" applyFont="1" applyFill="1" applyAlignment="1">
      <alignment horizontal="center" vertical="center"/>
    </xf>
    <xf numFmtId="173" fontId="22" fillId="40" borderId="0" xfId="0" applyNumberFormat="1" applyFont="1" applyFill="1" applyAlignment="1">
      <alignment horizontal="center" vertical="center"/>
    </xf>
    <xf numFmtId="192" fontId="22" fillId="40" borderId="44" xfId="0" applyNumberFormat="1" applyFont="1" applyFill="1" applyBorder="1" applyAlignment="1">
      <alignment horizontal="center" vertical="center"/>
    </xf>
    <xf numFmtId="0" fontId="22" fillId="43" borderId="0" xfId="0" applyFont="1" applyFill="1" applyAlignment="1">
      <alignment horizontal="center" vertical="center"/>
    </xf>
    <xf numFmtId="192" fontId="22" fillId="43" borderId="0" xfId="0" applyNumberFormat="1" applyFont="1" applyFill="1" applyAlignment="1">
      <alignment horizontal="center" vertical="center"/>
    </xf>
    <xf numFmtId="166" fontId="22" fillId="43" borderId="0" xfId="0" applyNumberFormat="1" applyFont="1" applyFill="1" applyAlignment="1">
      <alignment horizontal="center" vertical="center"/>
    </xf>
    <xf numFmtId="176" fontId="22" fillId="43" borderId="0" xfId="0" applyNumberFormat="1" applyFont="1" applyFill="1" applyAlignment="1">
      <alignment horizontal="center" vertical="center"/>
    </xf>
    <xf numFmtId="173" fontId="22" fillId="43" borderId="44" xfId="0" applyNumberFormat="1" applyFont="1" applyFill="1" applyBorder="1" applyAlignment="1">
      <alignment horizontal="center" vertical="center"/>
    </xf>
    <xf numFmtId="166" fontId="22" fillId="44" borderId="0" xfId="0" applyNumberFormat="1" applyFont="1" applyFill="1" applyAlignment="1">
      <alignment horizontal="center" vertical="center"/>
    </xf>
    <xf numFmtId="192" fontId="22" fillId="44" borderId="0" xfId="0" applyNumberFormat="1" applyFont="1" applyFill="1" applyAlignment="1">
      <alignment horizontal="center" vertical="center"/>
    </xf>
    <xf numFmtId="175" fontId="22" fillId="44" borderId="0" xfId="0" applyNumberFormat="1" applyFont="1" applyFill="1" applyAlignment="1">
      <alignment horizontal="center" vertical="center"/>
    </xf>
    <xf numFmtId="166" fontId="22" fillId="44" borderId="44" xfId="0" applyNumberFormat="1" applyFont="1" applyFill="1" applyBorder="1" applyAlignment="1">
      <alignment horizontal="center" vertical="center"/>
    </xf>
    <xf numFmtId="192" fontId="22" fillId="44" borderId="44" xfId="0" applyNumberFormat="1" applyFont="1" applyFill="1" applyBorder="1" applyAlignment="1">
      <alignment horizontal="center" vertical="center"/>
    </xf>
    <xf numFmtId="175" fontId="22" fillId="44" borderId="44" xfId="0" applyNumberFormat="1" applyFont="1" applyFill="1" applyBorder="1" applyAlignment="1">
      <alignment horizontal="center" vertical="center"/>
    </xf>
    <xf numFmtId="170" fontId="22" fillId="40" borderId="0" xfId="0" applyNumberFormat="1" applyFont="1" applyFill="1" applyAlignment="1">
      <alignment horizontal="center" vertical="center"/>
    </xf>
    <xf numFmtId="170" fontId="22" fillId="40" borderId="44" xfId="0" applyNumberFormat="1" applyFont="1" applyFill="1" applyBorder="1" applyAlignment="1">
      <alignment horizontal="center" vertical="center"/>
    </xf>
    <xf numFmtId="175" fontId="22" fillId="44" borderId="47" xfId="0" applyNumberFormat="1" applyFont="1" applyFill="1" applyBorder="1" applyAlignment="1">
      <alignment horizontal="center" vertical="center"/>
    </xf>
    <xf numFmtId="175" fontId="22" fillId="44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170" fontId="22" fillId="0" borderId="37" xfId="65" applyNumberFormat="1" applyFont="1" applyFill="1" applyBorder="1" applyAlignment="1">
      <alignment horizontal="center" vertical="center"/>
    </xf>
    <xf numFmtId="17" fontId="75" fillId="38" borderId="0" xfId="0" applyNumberFormat="1" applyFont="1" applyFill="1" applyBorder="1" applyAlignment="1">
      <alignment horizontal="center" vertical="center"/>
    </xf>
    <xf numFmtId="179" fontId="21" fillId="45" borderId="41" xfId="0" applyNumberFormat="1" applyFont="1" applyFill="1" applyBorder="1" applyAlignment="1">
      <alignment vertical="center"/>
    </xf>
    <xf numFmtId="172" fontId="21" fillId="45" borderId="41" xfId="0" applyNumberFormat="1" applyFont="1" applyFill="1" applyBorder="1" applyAlignment="1">
      <alignment vertical="center"/>
    </xf>
    <xf numFmtId="176" fontId="21" fillId="45" borderId="41" xfId="65" applyNumberFormat="1" applyFont="1" applyFill="1" applyBorder="1" applyAlignment="1">
      <alignment vertical="center"/>
    </xf>
    <xf numFmtId="179" fontId="22" fillId="42" borderId="41" xfId="0" applyNumberFormat="1" applyFont="1" applyFill="1" applyBorder="1" applyAlignment="1">
      <alignment vertical="center"/>
    </xf>
    <xf numFmtId="179" fontId="22" fillId="0" borderId="41" xfId="60" applyNumberFormat="1" applyFont="1" applyFill="1" applyBorder="1" applyAlignment="1">
      <alignment vertical="center"/>
      <protection/>
    </xf>
    <xf numFmtId="172" fontId="22" fillId="0" borderId="41" xfId="60" applyNumberFormat="1" applyFont="1" applyFill="1" applyBorder="1" applyAlignment="1">
      <alignment vertical="center"/>
      <protection/>
    </xf>
    <xf numFmtId="179" fontId="21" fillId="42" borderId="41" xfId="0" applyNumberFormat="1" applyFont="1" applyFill="1" applyBorder="1" applyAlignment="1">
      <alignment vertical="center"/>
    </xf>
    <xf numFmtId="179" fontId="21" fillId="0" borderId="41" xfId="0" applyNumberFormat="1" applyFont="1" applyFill="1" applyBorder="1" applyAlignment="1">
      <alignment vertical="center"/>
    </xf>
    <xf numFmtId="172" fontId="21" fillId="0" borderId="41" xfId="0" applyNumberFormat="1" applyFont="1" applyFill="1" applyBorder="1" applyAlignment="1">
      <alignment vertical="center"/>
    </xf>
    <xf numFmtId="176" fontId="21" fillId="0" borderId="41" xfId="65" applyNumberFormat="1" applyFont="1" applyFill="1" applyBorder="1" applyAlignment="1">
      <alignment vertical="center"/>
    </xf>
    <xf numFmtId="179" fontId="22" fillId="0" borderId="0" xfId="60" applyNumberFormat="1" applyFont="1" applyFill="1" applyBorder="1" applyAlignment="1">
      <alignment vertical="center"/>
      <protection/>
    </xf>
    <xf numFmtId="172" fontId="22" fillId="0" borderId="0" xfId="60" applyNumberFormat="1" applyFont="1" applyFill="1" applyBorder="1" applyAlignment="1">
      <alignment vertical="center"/>
      <protection/>
    </xf>
    <xf numFmtId="180" fontId="75" fillId="46" borderId="40" xfId="49" applyNumberFormat="1" applyFont="1" applyFill="1" applyBorder="1" applyAlignment="1">
      <alignment vertical="center"/>
    </xf>
    <xf numFmtId="179" fontId="21" fillId="47" borderId="41" xfId="0" applyNumberFormat="1" applyFont="1" applyFill="1" applyBorder="1" applyAlignment="1">
      <alignment vertical="center"/>
    </xf>
    <xf numFmtId="172" fontId="21" fillId="47" borderId="41" xfId="0" applyNumberFormat="1" applyFont="1" applyFill="1" applyBorder="1" applyAlignment="1">
      <alignment vertical="center"/>
    </xf>
    <xf numFmtId="176" fontId="21" fillId="47" borderId="41" xfId="65" applyNumberFormat="1" applyFont="1" applyFill="1" applyBorder="1" applyAlignment="1">
      <alignment vertical="center"/>
    </xf>
    <xf numFmtId="179" fontId="22" fillId="47" borderId="41" xfId="0" applyNumberFormat="1" applyFont="1" applyFill="1" applyBorder="1" applyAlignment="1">
      <alignment vertical="center"/>
    </xf>
    <xf numFmtId="172" fontId="22" fillId="47" borderId="41" xfId="0" applyNumberFormat="1" applyFont="1" applyFill="1" applyBorder="1" applyAlignment="1">
      <alignment vertical="center"/>
    </xf>
    <xf numFmtId="176" fontId="22" fillId="47" borderId="41" xfId="65" applyNumberFormat="1" applyFont="1" applyFill="1" applyBorder="1" applyAlignment="1">
      <alignment horizontal="right" vertical="center"/>
    </xf>
    <xf numFmtId="189" fontId="21" fillId="47" borderId="41" xfId="49" applyNumberFormat="1" applyFont="1" applyFill="1" applyBorder="1" applyAlignment="1">
      <alignment vertical="center"/>
    </xf>
    <xf numFmtId="182" fontId="79" fillId="38" borderId="40" xfId="60" applyNumberFormat="1" applyFont="1" applyFill="1" applyBorder="1" applyAlignment="1">
      <alignment vertical="center"/>
      <protection/>
    </xf>
    <xf numFmtId="166" fontId="79" fillId="38" borderId="40" xfId="66" applyNumberFormat="1" applyFont="1" applyFill="1" applyBorder="1" applyAlignment="1">
      <alignment vertical="center"/>
    </xf>
    <xf numFmtId="3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9" fontId="75" fillId="46" borderId="40" xfId="65" applyFont="1" applyFill="1" applyBorder="1" applyAlignment="1">
      <alignment vertical="center"/>
    </xf>
    <xf numFmtId="170" fontId="75" fillId="46" borderId="42" xfId="65" applyNumberFormat="1" applyFont="1" applyFill="1" applyBorder="1" applyAlignment="1">
      <alignment/>
    </xf>
    <xf numFmtId="173" fontId="22" fillId="43" borderId="0" xfId="0" applyNumberFormat="1" applyFont="1" applyFill="1" applyBorder="1" applyAlignment="1">
      <alignment horizontal="center" vertical="center"/>
    </xf>
    <xf numFmtId="176" fontId="22" fillId="43" borderId="0" xfId="0" applyNumberFormat="1" applyFont="1" applyFill="1" applyBorder="1" applyAlignment="1">
      <alignment horizontal="center" vertical="center"/>
    </xf>
    <xf numFmtId="180" fontId="22" fillId="43" borderId="0" xfId="0" applyNumberFormat="1" applyFont="1" applyFill="1" applyBorder="1" applyAlignment="1">
      <alignment horizontal="center" vertical="center"/>
    </xf>
    <xf numFmtId="176" fontId="22" fillId="43" borderId="44" xfId="0" applyNumberFormat="1" applyFont="1" applyFill="1" applyBorder="1" applyAlignment="1">
      <alignment horizontal="center" vertical="center"/>
    </xf>
    <xf numFmtId="180" fontId="22" fillId="43" borderId="4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7" fontId="75" fillId="38" borderId="0" xfId="60" applyNumberFormat="1" applyFont="1" applyFill="1" applyBorder="1" applyAlignment="1">
      <alignment horizontal="center" vertical="center"/>
      <protection/>
    </xf>
    <xf numFmtId="179" fontId="26" fillId="42" borderId="37" xfId="0" applyNumberFormat="1" applyFont="1" applyFill="1" applyBorder="1" applyAlignment="1">
      <alignment vertical="center"/>
    </xf>
    <xf numFmtId="179" fontId="26" fillId="0" borderId="37" xfId="0" applyNumberFormat="1" applyFont="1" applyFill="1" applyBorder="1" applyAlignment="1">
      <alignment vertical="center"/>
    </xf>
    <xf numFmtId="166" fontId="26" fillId="42" borderId="37" xfId="65" applyNumberFormat="1" applyFont="1" applyFill="1" applyBorder="1" applyAlignment="1">
      <alignment vertical="center"/>
    </xf>
    <xf numFmtId="166" fontId="26" fillId="0" borderId="37" xfId="65" applyNumberFormat="1" applyFont="1" applyFill="1" applyBorder="1" applyAlignment="1">
      <alignment vertical="center"/>
    </xf>
    <xf numFmtId="17" fontId="80" fillId="38" borderId="40" xfId="61" applyNumberFormat="1" applyFont="1" applyFill="1" applyBorder="1" applyAlignment="1">
      <alignment horizontal="center" vertical="center"/>
      <protection/>
    </xf>
    <xf numFmtId="0" fontId="27" fillId="6" borderId="48" xfId="0" applyFont="1" applyFill="1" applyBorder="1" applyAlignment="1">
      <alignment horizontal="left" vertical="center" indent="1"/>
    </xf>
    <xf numFmtId="0" fontId="75" fillId="38" borderId="0" xfId="61" applyFont="1" applyFill="1" applyBorder="1" applyAlignment="1">
      <alignment horizontal="left" vertical="center"/>
      <protection/>
    </xf>
    <xf numFmtId="0" fontId="14" fillId="0" borderId="0" xfId="60" applyFont="1" applyFill="1" applyBorder="1">
      <alignment/>
      <protection/>
    </xf>
    <xf numFmtId="38" fontId="14" fillId="0" borderId="0" xfId="60" applyNumberFormat="1" applyFont="1" applyFill="1" applyBorder="1">
      <alignment/>
      <protection/>
    </xf>
    <xf numFmtId="195" fontId="14" fillId="0" borderId="0" xfId="60" applyNumberFormat="1" applyFont="1" applyFill="1" applyBorder="1">
      <alignment/>
      <protection/>
    </xf>
    <xf numFmtId="0" fontId="0" fillId="0" borderId="0" xfId="60" applyBorder="1">
      <alignment/>
      <protection/>
    </xf>
    <xf numFmtId="190" fontId="22" fillId="0" borderId="37" xfId="63" applyNumberFormat="1" applyFont="1" applyFill="1" applyBorder="1" applyAlignment="1">
      <alignment/>
      <protection/>
    </xf>
    <xf numFmtId="0" fontId="30" fillId="36" borderId="0" xfId="60" applyFont="1" applyFill="1">
      <alignment/>
      <protection/>
    </xf>
    <xf numFmtId="0" fontId="31" fillId="36" borderId="0" xfId="60" applyFont="1" applyFill="1">
      <alignment/>
      <protection/>
    </xf>
    <xf numFmtId="9" fontId="22" fillId="0" borderId="37" xfId="65" applyFont="1" applyFill="1" applyBorder="1" applyAlignment="1">
      <alignment/>
    </xf>
    <xf numFmtId="9" fontId="75" fillId="38" borderId="42" xfId="65" applyFont="1" applyFill="1" applyBorder="1" applyAlignment="1">
      <alignment vertical="center"/>
    </xf>
    <xf numFmtId="38" fontId="5" fillId="0" borderId="0" xfId="0" applyNumberFormat="1" applyFont="1" applyAlignment="1">
      <alignment horizontal="center"/>
    </xf>
    <xf numFmtId="0" fontId="75" fillId="38" borderId="0" xfId="61" applyFont="1" applyFill="1" applyBorder="1" applyAlignment="1">
      <alignment horizontal="center" vertical="center"/>
      <protection/>
    </xf>
    <xf numFmtId="17" fontId="75" fillId="38" borderId="0" xfId="60" applyNumberFormat="1" applyFont="1" applyFill="1" applyBorder="1" applyAlignment="1">
      <alignment horizontal="center" vertical="center"/>
      <protection/>
    </xf>
    <xf numFmtId="0" fontId="81" fillId="38" borderId="0" xfId="61" applyFont="1" applyFill="1" applyBorder="1" applyAlignment="1">
      <alignment horizontal="center" vertical="center"/>
      <protection/>
    </xf>
    <xf numFmtId="0" fontId="21" fillId="0" borderId="38" xfId="63" applyFont="1" applyFill="1" applyBorder="1" applyAlignment="1">
      <alignment horizontal="left" indent="1"/>
      <protection/>
    </xf>
    <xf numFmtId="172" fontId="21" fillId="0" borderId="37" xfId="63" applyNumberFormat="1" applyFont="1" applyFill="1" applyBorder="1" applyAlignment="1">
      <alignment/>
      <protection/>
    </xf>
    <xf numFmtId="172" fontId="21" fillId="40" borderId="37" xfId="63" applyNumberFormat="1" applyFont="1" applyFill="1" applyBorder="1" applyAlignment="1">
      <alignment/>
      <protection/>
    </xf>
    <xf numFmtId="172" fontId="22" fillId="40" borderId="37" xfId="63" applyNumberFormat="1" applyFont="1" applyFill="1" applyBorder="1" applyAlignment="1">
      <alignment/>
      <protection/>
    </xf>
    <xf numFmtId="166" fontId="22" fillId="0" borderId="37" xfId="65" applyNumberFormat="1" applyFont="1" applyFill="1" applyBorder="1" applyAlignment="1">
      <alignment/>
    </xf>
    <xf numFmtId="166" fontId="22" fillId="40" borderId="37" xfId="65" applyNumberFormat="1" applyFont="1" applyFill="1" applyBorder="1" applyAlignment="1">
      <alignment/>
    </xf>
    <xf numFmtId="0" fontId="32" fillId="0" borderId="0" xfId="0" applyFont="1" applyFill="1" applyAlignment="1">
      <alignment/>
    </xf>
    <xf numFmtId="196" fontId="32" fillId="0" borderId="0" xfId="0" applyNumberFormat="1" applyFont="1" applyFill="1" applyAlignment="1">
      <alignment/>
    </xf>
    <xf numFmtId="188" fontId="27" fillId="0" borderId="0" xfId="0" applyNumberFormat="1" applyFont="1" applyFill="1" applyBorder="1" applyAlignment="1" applyProtection="1">
      <alignment horizontal="right" vertical="center"/>
      <protection/>
    </xf>
    <xf numFmtId="0" fontId="22" fillId="48" borderId="0" xfId="0" applyFont="1" applyFill="1" applyAlignment="1">
      <alignment/>
    </xf>
    <xf numFmtId="0" fontId="21" fillId="0" borderId="0" xfId="63" applyFont="1" applyFill="1" applyBorder="1" applyAlignment="1">
      <alignment horizontal="left" indent="1"/>
      <protection/>
    </xf>
    <xf numFmtId="181" fontId="22" fillId="0" borderId="37" xfId="63" applyNumberFormat="1" applyFont="1" applyFill="1" applyBorder="1" applyAlignment="1">
      <alignment/>
      <protection/>
    </xf>
    <xf numFmtId="0" fontId="22" fillId="36" borderId="0" xfId="0" applyFont="1" applyFill="1" applyBorder="1" applyAlignment="1">
      <alignment vertical="center" wrapText="1"/>
    </xf>
    <xf numFmtId="0" fontId="22" fillId="36" borderId="0" xfId="0" applyFont="1" applyFill="1" applyBorder="1" applyAlignment="1">
      <alignment vertical="center"/>
    </xf>
    <xf numFmtId="41" fontId="24" fillId="12" borderId="38" xfId="51" applyFont="1" applyFill="1" applyBorder="1" applyAlignment="1">
      <alignment vertical="center"/>
    </xf>
    <xf numFmtId="9" fontId="23" fillId="0" borderId="0" xfId="66" applyNumberFormat="1" applyFont="1" applyFill="1" applyBorder="1" applyAlignment="1">
      <alignment vertical="center"/>
    </xf>
    <xf numFmtId="9" fontId="23" fillId="0" borderId="0" xfId="66" applyFont="1" applyFill="1" applyBorder="1" applyAlignment="1">
      <alignment vertical="center"/>
    </xf>
    <xf numFmtId="166" fontId="25" fillId="0" borderId="0" xfId="66" applyNumberFormat="1" applyFont="1" applyFill="1" applyBorder="1" applyAlignment="1">
      <alignment vertical="center"/>
    </xf>
    <xf numFmtId="9" fontId="23" fillId="0" borderId="0" xfId="66" applyFont="1" applyFill="1" applyBorder="1" applyAlignment="1">
      <alignment horizontal="right" vertical="center"/>
    </xf>
    <xf numFmtId="41" fontId="79" fillId="38" borderId="40" xfId="51" applyFont="1" applyFill="1" applyBorder="1" applyAlignment="1">
      <alignment vertical="center"/>
    </xf>
    <xf numFmtId="183" fontId="7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0" fontId="76" fillId="39" borderId="0" xfId="0" applyFont="1" applyFill="1" applyAlignment="1">
      <alignment horizontal="center" vertical="center"/>
    </xf>
    <xf numFmtId="17" fontId="75" fillId="38" borderId="0" xfId="0" applyNumberFormat="1" applyFont="1" applyFill="1" applyBorder="1" applyAlignment="1">
      <alignment horizontal="center"/>
    </xf>
    <xf numFmtId="17" fontId="75" fillId="38" borderId="0" xfId="60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12" fillId="0" borderId="0" xfId="60" applyFont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" fontId="75" fillId="38" borderId="0" xfId="0" applyNumberFormat="1" applyFont="1" applyFill="1" applyBorder="1" applyAlignment="1">
      <alignment horizontal="center" vertical="center"/>
    </xf>
    <xf numFmtId="17" fontId="75" fillId="38" borderId="0" xfId="0" applyNumberFormat="1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left" vertical="center" wrapText="1"/>
    </xf>
    <xf numFmtId="0" fontId="28" fillId="36" borderId="0" xfId="0" applyFont="1" applyFill="1" applyBorder="1" applyAlignment="1">
      <alignment horizontal="left" vertical="center" wrapText="1"/>
    </xf>
    <xf numFmtId="17" fontId="80" fillId="38" borderId="49" xfId="0" applyNumberFormat="1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right" vertical="center" wrapText="1" indent="4"/>
    </xf>
    <xf numFmtId="0" fontId="78" fillId="39" borderId="43" xfId="0" applyFont="1" applyFill="1" applyBorder="1" applyAlignment="1">
      <alignment horizontal="center" vertical="center"/>
    </xf>
    <xf numFmtId="0" fontId="8" fillId="0" borderId="0" xfId="63" applyFont="1" applyFill="1" applyAlignment="1">
      <alignment horizontal="center" vertical="center"/>
      <protection/>
    </xf>
    <xf numFmtId="0" fontId="8" fillId="0" borderId="0" xfId="63" applyFont="1" applyFill="1" applyAlignment="1">
      <alignment horizontal="center" vertical="top"/>
      <protection/>
    </xf>
    <xf numFmtId="0" fontId="75" fillId="38" borderId="0" xfId="63" applyFont="1" applyFill="1" applyBorder="1" applyAlignment="1">
      <alignment horizontal="center" vertical="center" wrapText="1"/>
      <protection/>
    </xf>
    <xf numFmtId="0" fontId="75" fillId="38" borderId="0" xfId="63" applyFont="1" applyFill="1" applyBorder="1" applyAlignment="1">
      <alignment horizontal="center" vertical="center"/>
      <protection/>
    </xf>
    <xf numFmtId="0" fontId="82" fillId="38" borderId="0" xfId="60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21" xfId="0" applyFont="1" applyBorder="1" applyAlignment="1">
      <alignment horizontal="right" vertical="center"/>
    </xf>
    <xf numFmtId="0" fontId="8" fillId="0" borderId="50" xfId="0" applyFont="1" applyBorder="1" applyAlignment="1">
      <alignment horizontal="right" vertical="center"/>
    </xf>
    <xf numFmtId="17" fontId="5" fillId="34" borderId="23" xfId="0" applyNumberFormat="1" applyFont="1" applyFill="1" applyBorder="1" applyAlignment="1">
      <alignment horizontal="center"/>
    </xf>
    <xf numFmtId="17" fontId="5" fillId="34" borderId="51" xfId="0" applyNumberFormat="1" applyFont="1" applyFill="1" applyBorder="1" applyAlignment="1">
      <alignment horizontal="center"/>
    </xf>
    <xf numFmtId="17" fontId="5" fillId="34" borderId="52" xfId="0" applyNumberFormat="1" applyFont="1" applyFill="1" applyBorder="1" applyAlignment="1">
      <alignment horizontal="center"/>
    </xf>
    <xf numFmtId="17" fontId="5" fillId="34" borderId="53" xfId="0" applyNumberFormat="1" applyFont="1" applyFill="1" applyBorder="1" applyAlignment="1">
      <alignment horizontal="center"/>
    </xf>
    <xf numFmtId="17" fontId="5" fillId="34" borderId="54" xfId="0" applyNumberFormat="1" applyFont="1" applyFill="1" applyBorder="1" applyAlignment="1">
      <alignment horizontal="center"/>
    </xf>
    <xf numFmtId="17" fontId="5" fillId="34" borderId="55" xfId="0" applyNumberFormat="1" applyFont="1" applyFill="1" applyBorder="1" applyAlignment="1">
      <alignment horizontal="center"/>
    </xf>
    <xf numFmtId="0" fontId="12" fillId="37" borderId="0" xfId="0" applyFont="1" applyFill="1" applyAlignment="1">
      <alignment horizontal="center"/>
    </xf>
    <xf numFmtId="0" fontId="56" fillId="36" borderId="21" xfId="0" applyFont="1" applyFill="1" applyBorder="1" applyAlignment="1">
      <alignment horizontal="center" vertical="center" wrapText="1"/>
    </xf>
    <xf numFmtId="0" fontId="56" fillId="36" borderId="50" xfId="0" applyFont="1" applyFill="1" applyBorder="1" applyAlignment="1">
      <alignment horizontal="center" vertical="center" wrapText="1"/>
    </xf>
    <xf numFmtId="0" fontId="56" fillId="35" borderId="21" xfId="0" applyFont="1" applyFill="1" applyBorder="1" applyAlignment="1">
      <alignment horizontal="center" vertical="center" wrapText="1"/>
    </xf>
    <xf numFmtId="0" fontId="56" fillId="35" borderId="50" xfId="0" applyFont="1" applyFill="1" applyBorder="1" applyAlignment="1">
      <alignment horizontal="center" vertical="center" wrapText="1"/>
    </xf>
    <xf numFmtId="0" fontId="18" fillId="36" borderId="0" xfId="0" applyFont="1" applyFill="1" applyAlignment="1">
      <alignment/>
    </xf>
    <xf numFmtId="14" fontId="56" fillId="35" borderId="31" xfId="0" applyNumberFormat="1" applyFont="1" applyFill="1" applyBorder="1" applyAlignment="1">
      <alignment horizontal="center"/>
    </xf>
    <xf numFmtId="14" fontId="56" fillId="49" borderId="31" xfId="0" applyNumberFormat="1" applyFont="1" applyFill="1" applyBorder="1" applyAlignment="1">
      <alignment horizontal="center"/>
    </xf>
    <xf numFmtId="0" fontId="56" fillId="35" borderId="56" xfId="0" applyFont="1" applyFill="1" applyBorder="1" applyAlignment="1">
      <alignment horizontal="center"/>
    </xf>
    <xf numFmtId="43" fontId="56" fillId="49" borderId="56" xfId="49" applyFont="1" applyFill="1" applyBorder="1" applyAlignment="1">
      <alignment horizontal="center"/>
    </xf>
    <xf numFmtId="0" fontId="56" fillId="36" borderId="57" xfId="0" applyFont="1" applyFill="1" applyBorder="1" applyAlignment="1">
      <alignment/>
    </xf>
    <xf numFmtId="172" fontId="18" fillId="35" borderId="13" xfId="51" applyNumberFormat="1" applyFont="1" applyFill="1" applyBorder="1" applyAlignment="1">
      <alignment vertical="center"/>
    </xf>
    <xf numFmtId="172" fontId="18" fillId="0" borderId="13" xfId="51" applyNumberFormat="1" applyFont="1" applyFill="1" applyBorder="1" applyAlignment="1">
      <alignment vertical="center"/>
    </xf>
    <xf numFmtId="172" fontId="18" fillId="36" borderId="0" xfId="0" applyNumberFormat="1" applyFont="1" applyFill="1" applyAlignment="1">
      <alignment/>
    </xf>
    <xf numFmtId="0" fontId="18" fillId="36" borderId="21" xfId="0" applyFont="1" applyFill="1" applyBorder="1" applyAlignment="1">
      <alignment vertical="center"/>
    </xf>
    <xf numFmtId="0" fontId="18" fillId="36" borderId="50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18" fillId="36" borderId="50" xfId="0" applyFont="1" applyFill="1" applyBorder="1" applyAlignment="1">
      <alignment vertical="center" wrapText="1"/>
    </xf>
    <xf numFmtId="0" fontId="56" fillId="36" borderId="0" xfId="0" applyFont="1" applyFill="1" applyBorder="1" applyAlignment="1">
      <alignment/>
    </xf>
    <xf numFmtId="0" fontId="56" fillId="36" borderId="13" xfId="0" applyFont="1" applyFill="1" applyBorder="1" applyAlignment="1">
      <alignment vertical="center"/>
    </xf>
    <xf numFmtId="0" fontId="18" fillId="36" borderId="50" xfId="0" applyFont="1" applyFill="1" applyBorder="1" applyAlignment="1">
      <alignment/>
    </xf>
    <xf numFmtId="172" fontId="56" fillId="35" borderId="13" xfId="51" applyNumberFormat="1" applyFont="1" applyFill="1" applyBorder="1" applyAlignment="1">
      <alignment vertical="center"/>
    </xf>
    <xf numFmtId="172" fontId="56" fillId="0" borderId="13" xfId="51" applyNumberFormat="1" applyFont="1" applyFill="1" applyBorder="1" applyAlignment="1">
      <alignment vertical="center"/>
    </xf>
    <xf numFmtId="0" fontId="56" fillId="36" borderId="0" xfId="0" applyFont="1" applyFill="1" applyAlignment="1">
      <alignment/>
    </xf>
    <xf numFmtId="0" fontId="56" fillId="36" borderId="21" xfId="0" applyFont="1" applyFill="1" applyBorder="1" applyAlignment="1">
      <alignment vertical="center"/>
    </xf>
    <xf numFmtId="172" fontId="56" fillId="36" borderId="0" xfId="52" applyNumberFormat="1" applyFont="1" applyFill="1" applyBorder="1" applyAlignment="1">
      <alignment vertical="center"/>
    </xf>
    <xf numFmtId="0" fontId="56" fillId="35" borderId="21" xfId="0" applyFont="1" applyFill="1" applyBorder="1" applyAlignment="1">
      <alignment horizontal="center" vertical="center" wrapText="1"/>
    </xf>
    <xf numFmtId="0" fontId="57" fillId="35" borderId="56" xfId="0" applyFont="1" applyFill="1" applyBorder="1" applyAlignment="1">
      <alignment horizontal="center"/>
    </xf>
    <xf numFmtId="0" fontId="56" fillId="36" borderId="58" xfId="0" applyFont="1" applyFill="1" applyBorder="1" applyAlignment="1">
      <alignment vertical="center" wrapText="1"/>
    </xf>
    <xf numFmtId="172" fontId="56" fillId="35" borderId="13" xfId="52" applyNumberFormat="1" applyFont="1" applyFill="1" applyBorder="1" applyAlignment="1">
      <alignment vertical="center"/>
    </xf>
    <xf numFmtId="0" fontId="18" fillId="36" borderId="21" xfId="0" applyFont="1" applyFill="1" applyBorder="1" applyAlignment="1">
      <alignment vertical="center" wrapText="1"/>
    </xf>
    <xf numFmtId="0" fontId="18" fillId="36" borderId="50" xfId="0" applyFont="1" applyFill="1" applyBorder="1" applyAlignment="1">
      <alignment horizontal="left" vertical="center" wrapText="1" indent="2"/>
    </xf>
    <xf numFmtId="172" fontId="18" fillId="35" borderId="13" xfId="52" applyNumberFormat="1" applyFont="1" applyFill="1" applyBorder="1" applyAlignment="1">
      <alignment vertical="center"/>
    </xf>
    <xf numFmtId="0" fontId="56" fillId="36" borderId="50" xfId="0" applyFont="1" applyFill="1" applyBorder="1" applyAlignment="1">
      <alignment vertical="center" wrapText="1"/>
    </xf>
    <xf numFmtId="172" fontId="18" fillId="36" borderId="0" xfId="52" applyNumberFormat="1" applyFont="1" applyFill="1" applyBorder="1" applyAlignment="1">
      <alignment vertical="center"/>
    </xf>
    <xf numFmtId="0" fontId="18" fillId="36" borderId="59" xfId="0" applyFont="1" applyFill="1" applyBorder="1" applyAlignment="1">
      <alignment vertical="center" wrapText="1"/>
    </xf>
    <xf numFmtId="0" fontId="18" fillId="36" borderId="60" xfId="0" applyFont="1" applyFill="1" applyBorder="1" applyAlignment="1">
      <alignment vertical="center" wrapText="1"/>
    </xf>
    <xf numFmtId="0" fontId="56" fillId="36" borderId="21" xfId="0" applyFont="1" applyFill="1" applyBorder="1" applyAlignment="1">
      <alignment vertical="center" wrapText="1"/>
    </xf>
    <xf numFmtId="0" fontId="56" fillId="36" borderId="21" xfId="0" applyFont="1" applyFill="1" applyBorder="1" applyAlignment="1">
      <alignment horizontal="left" vertical="center" wrapText="1"/>
    </xf>
    <xf numFmtId="172" fontId="56" fillId="36" borderId="0" xfId="51" applyNumberFormat="1" applyFont="1" applyFill="1" applyBorder="1" applyAlignment="1">
      <alignment vertical="center"/>
    </xf>
    <xf numFmtId="189" fontId="18" fillId="36" borderId="0" xfId="49" applyNumberFormat="1" applyFont="1" applyFill="1" applyAlignment="1">
      <alignment/>
    </xf>
    <xf numFmtId="0" fontId="56" fillId="35" borderId="50" xfId="0" applyFont="1" applyFill="1" applyBorder="1" applyAlignment="1">
      <alignment horizontal="center" vertical="center" wrapText="1"/>
    </xf>
    <xf numFmtId="0" fontId="56" fillId="36" borderId="59" xfId="0" applyFont="1" applyFill="1" applyBorder="1" applyAlignment="1">
      <alignment horizontal="left" vertical="center" wrapText="1" indent="4"/>
    </xf>
    <xf numFmtId="0" fontId="56" fillId="36" borderId="57" xfId="0" applyFont="1" applyFill="1" applyBorder="1" applyAlignment="1">
      <alignment horizontal="left" vertical="center" wrapText="1" indent="4"/>
    </xf>
    <xf numFmtId="0" fontId="56" fillId="36" borderId="61" xfId="0" applyFont="1" applyFill="1" applyBorder="1" applyAlignment="1">
      <alignment horizontal="left" vertical="center" wrapText="1" indent="4"/>
    </xf>
    <xf numFmtId="0" fontId="56" fillId="36" borderId="62" xfId="0" applyFont="1" applyFill="1" applyBorder="1" applyAlignment="1">
      <alignment horizontal="left" vertical="center" wrapText="1" indent="4"/>
    </xf>
    <xf numFmtId="0" fontId="56" fillId="36" borderId="59" xfId="0" applyFont="1" applyFill="1" applyBorder="1" applyAlignment="1">
      <alignment horizontal="left" vertical="center" indent="4"/>
    </xf>
    <xf numFmtId="0" fontId="56" fillId="36" borderId="57" xfId="0" applyFont="1" applyFill="1" applyBorder="1" applyAlignment="1">
      <alignment horizontal="left" vertical="center" indent="4"/>
    </xf>
    <xf numFmtId="0" fontId="56" fillId="36" borderId="61" xfId="0" applyFont="1" applyFill="1" applyBorder="1" applyAlignment="1">
      <alignment horizontal="left" vertical="center" indent="4"/>
    </xf>
    <xf numFmtId="0" fontId="56" fillId="36" borderId="62" xfId="0" applyFont="1" applyFill="1" applyBorder="1" applyAlignment="1">
      <alignment horizontal="left" vertical="center" indent="4"/>
    </xf>
    <xf numFmtId="0" fontId="56" fillId="36" borderId="63" xfId="0" applyFont="1" applyFill="1" applyBorder="1" applyAlignment="1">
      <alignment horizontal="center" wrapText="1"/>
    </xf>
    <xf numFmtId="0" fontId="56" fillId="36" borderId="62" xfId="0" applyFont="1" applyFill="1" applyBorder="1" applyAlignment="1">
      <alignment horizont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akcent 1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Diseño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Millares [0] 10" xfId="51"/>
    <cellStyle name="Millares [0] 2" xfId="52"/>
    <cellStyle name="Millares [0] 2 19" xfId="53"/>
    <cellStyle name="Millares [0]_razind092003" xfId="54"/>
    <cellStyle name="Millares_razind092003" xfId="55"/>
    <cellStyle name="Currency" xfId="56"/>
    <cellStyle name="Currency [0]" xfId="57"/>
    <cellStyle name="Neutral" xfId="58"/>
    <cellStyle name="No-definido" xfId="59"/>
    <cellStyle name="Normal 10" xfId="60"/>
    <cellStyle name="Normal 2" xfId="61"/>
    <cellStyle name="Normal_graficos" xfId="62"/>
    <cellStyle name="Normal_operacional" xfId="63"/>
    <cellStyle name="Notas" xfId="64"/>
    <cellStyle name="Percent" xfId="65"/>
    <cellStyle name="Porcentual 2 10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29200" y="862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1"/>
  <sheetViews>
    <sheetView showGridLines="0" tabSelected="1" zoomScalePageLayoutView="0" workbookViewId="0" topLeftCell="A1">
      <selection activeCell="K27" sqref="K27"/>
    </sheetView>
  </sheetViews>
  <sheetFormatPr defaultColWidth="4.00390625" defaultRowHeight="12.75"/>
  <cols>
    <col min="1" max="1" width="3.421875" style="23" customWidth="1"/>
    <col min="2" max="2" width="29.421875" style="23" customWidth="1"/>
    <col min="3" max="3" width="16.8515625" style="23" customWidth="1"/>
    <col min="4" max="4" width="12.00390625" style="23" customWidth="1"/>
    <col min="5" max="7" width="12.00390625" style="23" hidden="1" customWidth="1"/>
    <col min="8" max="8" width="1.28515625" style="23" customWidth="1"/>
    <col min="9" max="9" width="1.1484375" style="23" customWidth="1"/>
    <col min="10" max="10" width="8.421875" style="23" customWidth="1"/>
    <col min="11" max="11" width="11.00390625" style="23" customWidth="1"/>
    <col min="12" max="12" width="11.8515625" style="23" customWidth="1"/>
    <col min="13" max="13" width="8.7109375" style="23" customWidth="1"/>
    <col min="14" max="14" width="7.8515625" style="23" customWidth="1"/>
    <col min="15" max="15" width="8.140625" style="23" customWidth="1"/>
    <col min="16" max="16384" width="4.00390625" style="23" customWidth="1"/>
  </cols>
  <sheetData>
    <row r="3" spans="2:15" s="1" customFormat="1" ht="14.25">
      <c r="B3" s="404" t="s">
        <v>59</v>
      </c>
      <c r="C3" s="179" t="s">
        <v>61</v>
      </c>
      <c r="D3" s="404" t="s">
        <v>64</v>
      </c>
      <c r="E3" s="404"/>
      <c r="F3" s="404" t="s">
        <v>65</v>
      </c>
      <c r="G3" s="404"/>
      <c r="H3" s="2"/>
      <c r="I3" s="2"/>
      <c r="J3" s="2"/>
      <c r="K3" s="2"/>
      <c r="M3" s="3"/>
      <c r="N3" s="3"/>
      <c r="O3" s="3"/>
    </row>
    <row r="4" spans="2:15" s="1" customFormat="1" ht="14.25">
      <c r="B4" s="404"/>
      <c r="C4" s="179" t="s">
        <v>62</v>
      </c>
      <c r="D4" s="404" t="s">
        <v>30</v>
      </c>
      <c r="E4" s="404"/>
      <c r="F4" s="404" t="s">
        <v>66</v>
      </c>
      <c r="G4" s="404"/>
      <c r="H4" s="2"/>
      <c r="I4" s="2"/>
      <c r="J4" s="2"/>
      <c r="K4" s="2"/>
      <c r="M4" s="3"/>
      <c r="N4" s="3"/>
      <c r="O4" s="3"/>
    </row>
    <row r="5" spans="2:15" s="1" customFormat="1" ht="14.25">
      <c r="B5" s="404"/>
      <c r="C5" s="179" t="s">
        <v>63</v>
      </c>
      <c r="D5" s="180">
        <v>42614</v>
      </c>
      <c r="E5" s="180">
        <v>42064</v>
      </c>
      <c r="F5" s="180">
        <v>42614</v>
      </c>
      <c r="G5" s="180">
        <v>42064</v>
      </c>
      <c r="H5" s="2"/>
      <c r="I5" s="2"/>
      <c r="J5" s="2"/>
      <c r="K5" s="2"/>
      <c r="M5" s="3"/>
      <c r="N5" s="3"/>
      <c r="O5" s="3"/>
    </row>
    <row r="6" spans="2:15" s="1" customFormat="1" ht="6" customHeight="1" thickBot="1">
      <c r="B6" s="181"/>
      <c r="C6" s="181"/>
      <c r="D6" s="182"/>
      <c r="E6" s="182"/>
      <c r="F6" s="183"/>
      <c r="G6" s="183"/>
      <c r="H6" s="7"/>
      <c r="I6" s="7"/>
      <c r="J6" s="7"/>
      <c r="K6" s="2"/>
      <c r="M6" s="3"/>
      <c r="N6" s="3"/>
      <c r="O6" s="3"/>
    </row>
    <row r="7" spans="2:16" s="8" customFormat="1" ht="17.25" customHeight="1" thickBot="1">
      <c r="B7" s="181" t="s">
        <v>205</v>
      </c>
      <c r="C7" s="181" t="s">
        <v>60</v>
      </c>
      <c r="D7" s="182">
        <v>14031</v>
      </c>
      <c r="E7" s="182">
        <v>11347</v>
      </c>
      <c r="F7" s="261">
        <v>0.356</v>
      </c>
      <c r="G7" s="261">
        <v>0.344</v>
      </c>
      <c r="H7" s="2"/>
      <c r="I7" s="15"/>
      <c r="J7" s="130"/>
      <c r="K7" s="143"/>
      <c r="M7" s="3"/>
      <c r="N7" s="3"/>
      <c r="O7" s="3"/>
      <c r="P7" s="16"/>
    </row>
    <row r="8" spans="2:15" s="8" customFormat="1" ht="20.25" customHeight="1">
      <c r="B8" s="184" t="s">
        <v>15</v>
      </c>
      <c r="C8" s="184"/>
      <c r="D8" s="185">
        <v>14031</v>
      </c>
      <c r="E8" s="185">
        <v>34908</v>
      </c>
      <c r="F8" s="184"/>
      <c r="G8" s="184"/>
      <c r="H8" s="2"/>
      <c r="I8" s="15"/>
      <c r="J8" s="130"/>
      <c r="K8" s="143"/>
      <c r="M8" s="3"/>
      <c r="N8" s="3"/>
      <c r="O8" s="3"/>
    </row>
    <row r="9" spans="1:16" s="8" customFormat="1" ht="9.75" customHeight="1">
      <c r="A9"/>
      <c r="B9" s="154"/>
      <c r="C9" s="154"/>
      <c r="D9" s="155"/>
      <c r="E9" s="155"/>
      <c r="F9" s="154"/>
      <c r="G9" s="154"/>
      <c r="H9"/>
      <c r="I9"/>
      <c r="J9"/>
      <c r="K9"/>
      <c r="M9" s="3"/>
      <c r="N9" s="3"/>
      <c r="O9" s="3"/>
      <c r="P9" s="16"/>
    </row>
    <row r="10" spans="2:7" ht="19.5" customHeight="1">
      <c r="B10" s="156" t="s">
        <v>215</v>
      </c>
      <c r="C10" s="24"/>
      <c r="D10" s="24"/>
      <c r="E10" s="24"/>
      <c r="F10" s="24"/>
      <c r="G10" s="24"/>
    </row>
    <row r="11" spans="2:7" ht="14.25" customHeight="1">
      <c r="B11" s="156"/>
      <c r="C11" s="24"/>
      <c r="D11" s="24"/>
      <c r="E11" s="24"/>
      <c r="F11" s="24"/>
      <c r="G11" s="24"/>
    </row>
    <row r="12" spans="2:7" ht="14.25" customHeight="1">
      <c r="B12" s="97"/>
      <c r="C12" s="24"/>
      <c r="D12" s="24"/>
      <c r="E12" s="24"/>
      <c r="F12" s="24"/>
      <c r="G12" s="24"/>
    </row>
    <row r="13" spans="2:7" ht="14.25" customHeight="1">
      <c r="B13" s="97"/>
      <c r="C13" s="24"/>
      <c r="D13" s="94"/>
      <c r="E13" s="94"/>
      <c r="F13" s="94"/>
      <c r="G13" s="95"/>
    </row>
    <row r="14" spans="2:7" ht="14.25" customHeight="1">
      <c r="B14" s="97"/>
      <c r="C14" s="24"/>
      <c r="D14" s="24"/>
      <c r="E14" s="94"/>
      <c r="F14" s="24"/>
      <c r="G14" s="24"/>
    </row>
    <row r="15" spans="2:5" ht="15" customHeight="1">
      <c r="B15" s="97"/>
      <c r="C15" s="29"/>
      <c r="D15" s="30"/>
      <c r="E15" s="30"/>
    </row>
    <row r="16" spans="2:11" ht="14.25" customHeight="1">
      <c r="B16" s="98"/>
      <c r="C16" s="29"/>
      <c r="D16" s="30"/>
      <c r="E16" s="30"/>
      <c r="F16" s="148"/>
      <c r="H16" s="2"/>
      <c r="I16" s="2"/>
      <c r="J16" s="2"/>
      <c r="K16" s="2"/>
    </row>
    <row r="17" spans="1:11" ht="23.25" customHeight="1">
      <c r="A17" s="25"/>
      <c r="B17" s="98"/>
      <c r="C17" s="24"/>
      <c r="D17" s="95"/>
      <c r="E17" s="35"/>
      <c r="F17" s="24"/>
      <c r="G17" s="24"/>
      <c r="H17" s="2"/>
      <c r="I17" s="2"/>
      <c r="J17" s="2"/>
      <c r="K17" s="2"/>
    </row>
    <row r="18" spans="4:11" ht="14.25">
      <c r="D18" s="90"/>
      <c r="E18" s="90"/>
      <c r="F18" s="90"/>
      <c r="G18" s="27"/>
      <c r="H18" s="2"/>
      <c r="I18" s="2"/>
      <c r="J18" s="2"/>
      <c r="K18" s="2"/>
    </row>
    <row r="19" spans="2:11" ht="14.25">
      <c r="B19" s="28"/>
      <c r="D19" s="26"/>
      <c r="E19" s="26"/>
      <c r="G19" s="27"/>
      <c r="H19" s="2"/>
      <c r="I19" s="2"/>
      <c r="J19" s="2"/>
      <c r="K19" s="2"/>
    </row>
    <row r="20" spans="3:5" ht="12.75">
      <c r="C20" s="29"/>
      <c r="D20" s="29"/>
      <c r="E20" s="30"/>
    </row>
    <row r="21" spans="3:5" ht="12.75">
      <c r="C21" s="29"/>
      <c r="D21" s="30"/>
      <c r="E21" s="30"/>
    </row>
    <row r="22" spans="3:5" ht="12.75">
      <c r="C22" s="29"/>
      <c r="D22" s="30"/>
      <c r="E22" s="30"/>
    </row>
    <row r="23" spans="3:5" ht="12.75">
      <c r="C23" s="29"/>
      <c r="D23" s="30"/>
      <c r="E23" s="30"/>
    </row>
    <row r="24" spans="3:5" ht="12.75">
      <c r="C24" s="29"/>
      <c r="D24" s="30"/>
      <c r="E24" s="30"/>
    </row>
    <row r="25" spans="3:5" ht="12.75">
      <c r="C25" s="29"/>
      <c r="D25" s="30"/>
      <c r="E25" s="30"/>
    </row>
    <row r="26" spans="3:5" ht="12.75">
      <c r="C26" s="29"/>
      <c r="D26" s="30"/>
      <c r="E26" s="30"/>
    </row>
    <row r="27" spans="3:7" ht="12.75">
      <c r="C27" s="29"/>
      <c r="D27" s="30"/>
      <c r="E27" s="30"/>
      <c r="F27" s="31"/>
      <c r="G27" s="31"/>
    </row>
    <row r="28" spans="3:7" ht="12.75">
      <c r="C28" s="29"/>
      <c r="D28" s="30"/>
      <c r="E28" s="30"/>
      <c r="F28" s="30"/>
      <c r="G28" s="29"/>
    </row>
    <row r="29" spans="3:7" ht="12.75">
      <c r="C29" s="29"/>
      <c r="D29" s="29"/>
      <c r="E29" s="30"/>
      <c r="F29" s="30"/>
      <c r="G29" s="29"/>
    </row>
    <row r="30" spans="3:7" ht="12.75">
      <c r="C30" s="29"/>
      <c r="D30" s="154"/>
      <c r="E30" s="32"/>
      <c r="F30" s="29"/>
      <c r="G30" s="29"/>
    </row>
    <row r="31" spans="3:7" ht="10.5">
      <c r="C31" s="29"/>
      <c r="D31" s="29"/>
      <c r="E31" s="29"/>
      <c r="F31" s="29"/>
      <c r="G31" s="29"/>
    </row>
  </sheetData>
  <sheetProtection/>
  <mergeCells count="5">
    <mergeCell ref="F3:G3"/>
    <mergeCell ref="F4:G4"/>
    <mergeCell ref="D3:E3"/>
    <mergeCell ref="D4:E4"/>
    <mergeCell ref="B3:B5"/>
  </mergeCells>
  <printOptions horizontalCentered="1" verticalCentered="1"/>
  <pageMargins left="0.4" right="0.36" top="0.79" bottom="0.7" header="0" footer="0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8"/>
  <sheetViews>
    <sheetView showGridLines="0" tabSelected="1" zoomScalePageLayoutView="0" workbookViewId="0" topLeftCell="A1">
      <selection activeCell="K27" sqref="K27"/>
    </sheetView>
  </sheetViews>
  <sheetFormatPr defaultColWidth="7.28125" defaultRowHeight="12.75"/>
  <cols>
    <col min="1" max="1" width="5.7109375" style="2" customWidth="1"/>
    <col min="2" max="2" width="10.57421875" style="2" customWidth="1"/>
    <col min="3" max="3" width="27.140625" style="2" customWidth="1"/>
    <col min="4" max="4" width="12.00390625" style="2" customWidth="1"/>
    <col min="5" max="5" width="13.00390625" style="36" customWidth="1"/>
    <col min="6" max="7" width="13.00390625" style="36" hidden="1" customWidth="1"/>
    <col min="8" max="8" width="13.421875" style="2" hidden="1" customWidth="1"/>
    <col min="9" max="9" width="10.421875" style="2" hidden="1" customWidth="1"/>
    <col min="10" max="10" width="1.1484375" style="2" customWidth="1"/>
    <col min="11" max="11" width="7.28125" style="2" customWidth="1"/>
    <col min="12" max="16384" width="7.28125" style="2" customWidth="1"/>
  </cols>
  <sheetData>
    <row r="2" ht="15" thickBot="1"/>
    <row r="3" spans="2:9" ht="15" thickBot="1">
      <c r="B3" s="419" t="s">
        <v>102</v>
      </c>
      <c r="C3" s="419"/>
      <c r="D3" s="221" t="s">
        <v>103</v>
      </c>
      <c r="E3" s="222">
        <v>42614</v>
      </c>
      <c r="F3" s="222">
        <v>41974</v>
      </c>
      <c r="G3" s="222">
        <v>42064</v>
      </c>
      <c r="H3" s="221" t="s">
        <v>113</v>
      </c>
      <c r="I3" s="221" t="s">
        <v>114</v>
      </c>
    </row>
    <row r="4" spans="2:9" ht="6" customHeight="1">
      <c r="B4" s="54"/>
      <c r="C4" s="54"/>
      <c r="D4" s="54"/>
      <c r="E4" s="54"/>
      <c r="F4" s="54"/>
      <c r="G4" s="54"/>
      <c r="H4" s="54"/>
      <c r="I4" s="54"/>
    </row>
    <row r="5" spans="2:9" s="15" customFormat="1" ht="18" customHeight="1">
      <c r="B5" s="223" t="s">
        <v>88</v>
      </c>
      <c r="C5" s="224" t="s">
        <v>94</v>
      </c>
      <c r="D5" s="225" t="s">
        <v>115</v>
      </c>
      <c r="E5" s="225">
        <v>1.42</v>
      </c>
      <c r="F5" s="225">
        <v>1.01</v>
      </c>
      <c r="G5" s="307">
        <v>0</v>
      </c>
      <c r="H5" s="308">
        <v>0.1399999999999999</v>
      </c>
      <c r="I5" s="321">
        <v>0.13861386138613851</v>
      </c>
    </row>
    <row r="6" spans="2:9" s="15" customFormat="1" ht="18" customHeight="1">
      <c r="B6" s="223"/>
      <c r="C6" s="224" t="s">
        <v>93</v>
      </c>
      <c r="D6" s="225" t="s">
        <v>115</v>
      </c>
      <c r="E6" s="226">
        <v>1.35</v>
      </c>
      <c r="F6" s="225">
        <v>0.97</v>
      </c>
      <c r="G6" s="307">
        <v>0</v>
      </c>
      <c r="H6" s="308">
        <v>0.15000000000000013</v>
      </c>
      <c r="I6" s="321">
        <v>0.15463917525773208</v>
      </c>
    </row>
    <row r="7" spans="2:9" s="15" customFormat="1" ht="18" customHeight="1" thickBot="1">
      <c r="B7" s="227"/>
      <c r="C7" s="228" t="s">
        <v>95</v>
      </c>
      <c r="D7" s="229" t="s">
        <v>116</v>
      </c>
      <c r="E7" s="230">
        <v>254609</v>
      </c>
      <c r="F7" s="230">
        <v>29897</v>
      </c>
      <c r="G7" s="309">
        <v>0</v>
      </c>
      <c r="H7" s="283">
        <v>349615.13</v>
      </c>
      <c r="I7" s="322">
        <v>11.693987022109242</v>
      </c>
    </row>
    <row r="8" spans="2:9" s="15" customFormat="1" ht="18" customHeight="1">
      <c r="B8" s="267" t="s">
        <v>89</v>
      </c>
      <c r="C8" s="268" t="s">
        <v>89</v>
      </c>
      <c r="D8" s="269" t="s">
        <v>115</v>
      </c>
      <c r="E8" s="310">
        <v>0.54</v>
      </c>
      <c r="F8" s="356">
        <v>0.65</v>
      </c>
      <c r="G8" s="354">
        <v>0</v>
      </c>
      <c r="H8" s="354">
        <v>0.37</v>
      </c>
      <c r="I8" s="355">
        <v>0.5692307692307692</v>
      </c>
    </row>
    <row r="9" spans="2:9" s="15" customFormat="1" ht="18" customHeight="1">
      <c r="B9" s="267"/>
      <c r="C9" s="270" t="s">
        <v>97</v>
      </c>
      <c r="D9" s="269" t="s">
        <v>18</v>
      </c>
      <c r="E9" s="312">
        <v>0.3242</v>
      </c>
      <c r="F9" s="312">
        <v>0.482</v>
      </c>
      <c r="G9" s="311">
        <v>0</v>
      </c>
      <c r="H9" s="313">
        <v>-0.0267</v>
      </c>
      <c r="I9" s="313">
        <v>-0.05539419087136932</v>
      </c>
    </row>
    <row r="10" spans="2:9" s="15" customFormat="1" ht="18" customHeight="1">
      <c r="B10" s="267"/>
      <c r="C10" s="270" t="s">
        <v>96</v>
      </c>
      <c r="D10" s="269" t="s">
        <v>18</v>
      </c>
      <c r="E10" s="312">
        <v>0.6758</v>
      </c>
      <c r="F10" s="312">
        <v>0.518</v>
      </c>
      <c r="G10" s="311">
        <v>0</v>
      </c>
      <c r="H10" s="313">
        <v>0.026699999999999946</v>
      </c>
      <c r="I10" s="313">
        <v>0.05154440154440154</v>
      </c>
    </row>
    <row r="11" spans="2:9" s="15" customFormat="1" ht="18" customHeight="1" thickBot="1">
      <c r="B11" s="271"/>
      <c r="C11" s="272" t="s">
        <v>98</v>
      </c>
      <c r="D11" s="273" t="s">
        <v>115</v>
      </c>
      <c r="E11" s="314">
        <v>20.500616756808046</v>
      </c>
      <c r="F11" s="358">
        <v>0</v>
      </c>
      <c r="G11" s="314">
        <v>4.031</v>
      </c>
      <c r="H11" s="314">
        <v>-0.8349999999999995</v>
      </c>
      <c r="I11" s="357">
        <v>-0.20714462912428666</v>
      </c>
    </row>
    <row r="12" spans="2:9" s="15" customFormat="1" ht="18" customHeight="1">
      <c r="B12" s="274" t="s">
        <v>90</v>
      </c>
      <c r="C12" s="275" t="s">
        <v>99</v>
      </c>
      <c r="D12" s="276" t="s">
        <v>18</v>
      </c>
      <c r="E12" s="315">
        <v>0.21733456890519506</v>
      </c>
      <c r="F12" s="316">
        <v>0</v>
      </c>
      <c r="G12" s="315">
        <v>0.23132019327744668</v>
      </c>
      <c r="H12" s="317">
        <v>0.0378451022189949</v>
      </c>
      <c r="I12" s="323">
        <v>0.16360483571619389</v>
      </c>
    </row>
    <row r="13" spans="2:9" s="15" customFormat="1" ht="18" customHeight="1">
      <c r="B13" s="274"/>
      <c r="C13" s="277" t="s">
        <v>100</v>
      </c>
      <c r="D13" s="276" t="s">
        <v>18</v>
      </c>
      <c r="E13" s="315">
        <v>0.17830330572875722</v>
      </c>
      <c r="F13" s="316">
        <v>0</v>
      </c>
      <c r="G13" s="315">
        <v>0.1125</v>
      </c>
      <c r="H13" s="317">
        <v>0.017200000000000007</v>
      </c>
      <c r="I13" s="324">
        <v>0.15288888888888885</v>
      </c>
    </row>
    <row r="14" spans="2:9" s="15" customFormat="1" ht="18" customHeight="1" thickBot="1">
      <c r="B14" s="278"/>
      <c r="C14" s="278" t="s">
        <v>101</v>
      </c>
      <c r="D14" s="279" t="s">
        <v>18</v>
      </c>
      <c r="E14" s="318">
        <v>0.13583408836085195</v>
      </c>
      <c r="F14" s="319">
        <v>0</v>
      </c>
      <c r="G14" s="318">
        <v>0.075</v>
      </c>
      <c r="H14" s="320">
        <v>0.013800000000000007</v>
      </c>
      <c r="I14" s="320">
        <v>0.18400000000000016</v>
      </c>
    </row>
    <row r="15" ht="6" customHeight="1"/>
    <row r="16" ht="11.25" customHeight="1">
      <c r="B16" s="162" t="s">
        <v>91</v>
      </c>
    </row>
    <row r="17" spans="2:7" ht="17.25" customHeight="1">
      <c r="B17" s="162" t="s">
        <v>92</v>
      </c>
      <c r="E17" s="2"/>
      <c r="F17" s="2"/>
      <c r="G17" s="2"/>
    </row>
    <row r="18" spans="2:7" ht="14.25">
      <c r="B18" s="158"/>
      <c r="E18" s="2"/>
      <c r="F18" s="2"/>
      <c r="G18" s="2"/>
    </row>
    <row r="19" ht="6.75" customHeight="1"/>
  </sheetData>
  <sheetProtection/>
  <mergeCells count="1">
    <mergeCell ref="B3:C3"/>
  </mergeCells>
  <printOptions horizontalCentered="1" verticalCentered="1"/>
  <pageMargins left="0.21" right="0.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tabSelected="1" zoomScalePageLayoutView="0" workbookViewId="0" topLeftCell="A1">
      <selection activeCell="K27" sqref="K27"/>
    </sheetView>
  </sheetViews>
  <sheetFormatPr defaultColWidth="7.28125" defaultRowHeight="12.75"/>
  <cols>
    <col min="1" max="1" width="7.28125" style="54" customWidth="1"/>
    <col min="2" max="2" width="41.28125" style="52" customWidth="1"/>
    <col min="3" max="3" width="16.57421875" style="53" customWidth="1"/>
    <col min="4" max="4" width="16.57421875" style="53" hidden="1" customWidth="1"/>
    <col min="5" max="5" width="15.57421875" style="54" hidden="1" customWidth="1"/>
    <col min="6" max="6" width="13.7109375" style="54" hidden="1" customWidth="1"/>
    <col min="7" max="8" width="1.1484375" style="54" customWidth="1"/>
    <col min="9" max="9" width="7.28125" style="54" customWidth="1"/>
    <col min="10" max="16384" width="7.28125" style="54" customWidth="1"/>
  </cols>
  <sheetData>
    <row r="1" spans="1:7" ht="14.25">
      <c r="A1" s="402"/>
      <c r="B1" s="2"/>
      <c r="C1" s="36"/>
      <c r="D1" s="36"/>
      <c r="E1" s="2"/>
      <c r="F1" s="2"/>
      <c r="G1" s="37"/>
    </row>
    <row r="2" spans="5:6" ht="12.75">
      <c r="E2" s="52"/>
      <c r="F2" s="52"/>
    </row>
    <row r="3" spans="2:7" s="2" customFormat="1" ht="21" customHeight="1">
      <c r="B3" s="231" t="s">
        <v>104</v>
      </c>
      <c r="C3" s="211">
        <v>42614</v>
      </c>
      <c r="D3" s="211">
        <v>42064</v>
      </c>
      <c r="E3" s="231" t="e">
        <v>#REF!</v>
      </c>
      <c r="F3" s="231" t="e">
        <v>#REF!</v>
      </c>
      <c r="G3" s="37"/>
    </row>
    <row r="4" spans="2:6" ht="6" customHeight="1">
      <c r="B4" s="163"/>
      <c r="C4" s="163"/>
      <c r="D4" s="163"/>
      <c r="E4" s="163"/>
      <c r="F4" s="163"/>
    </row>
    <row r="5" spans="2:7" s="15" customFormat="1" ht="18" customHeight="1" thickBot="1">
      <c r="B5" s="206" t="s">
        <v>110</v>
      </c>
      <c r="C5" s="177">
        <v>164668</v>
      </c>
      <c r="D5" s="177">
        <v>690908</v>
      </c>
      <c r="E5" s="177">
        <v>33814</v>
      </c>
      <c r="F5" s="326">
        <v>0.0489413930653575</v>
      </c>
      <c r="G5" s="37"/>
    </row>
    <row r="6" spans="2:7" s="15" customFormat="1" ht="18" customHeight="1" thickBot="1">
      <c r="B6" s="178" t="s">
        <v>109</v>
      </c>
      <c r="C6" s="177">
        <v>133564</v>
      </c>
      <c r="D6" s="177">
        <v>-687303</v>
      </c>
      <c r="E6" s="177">
        <v>309447</v>
      </c>
      <c r="F6" s="326">
        <v>-0.45023373970432257</v>
      </c>
      <c r="G6" s="37"/>
    </row>
    <row r="7" spans="2:7" s="15" customFormat="1" ht="18" customHeight="1" thickBot="1">
      <c r="B7" s="178" t="s">
        <v>108</v>
      </c>
      <c r="C7" s="177">
        <v>-236745</v>
      </c>
      <c r="D7" s="177">
        <v>-732183</v>
      </c>
      <c r="E7" s="177">
        <v>166683</v>
      </c>
      <c r="F7" s="326">
        <v>-0.22765210336760078</v>
      </c>
      <c r="G7" s="37"/>
    </row>
    <row r="8" spans="2:6" ht="6" customHeight="1">
      <c r="B8" s="164"/>
      <c r="C8" s="161"/>
      <c r="D8" s="161"/>
      <c r="E8" s="161"/>
      <c r="F8" s="173"/>
    </row>
    <row r="9" spans="2:7" s="15" customFormat="1" ht="18" customHeight="1">
      <c r="B9" s="210" t="s">
        <v>111</v>
      </c>
      <c r="C9" s="232">
        <v>61487</v>
      </c>
      <c r="D9" s="266">
        <v>-728578</v>
      </c>
      <c r="E9" s="233">
        <v>790065</v>
      </c>
      <c r="F9" s="234">
        <v>-1.0843931603754162</v>
      </c>
      <c r="G9" s="37"/>
    </row>
    <row r="10" spans="3:6" ht="6" customHeight="1">
      <c r="C10" s="57"/>
      <c r="D10" s="57"/>
      <c r="E10" s="57"/>
      <c r="F10" s="57"/>
    </row>
    <row r="11" spans="2:8" ht="14.25">
      <c r="B11" s="78" t="s">
        <v>134</v>
      </c>
      <c r="C11" s="36"/>
      <c r="D11" s="68"/>
      <c r="E11" s="2"/>
      <c r="F11" s="2"/>
      <c r="G11" s="2"/>
      <c r="H11" s="52"/>
    </row>
    <row r="12" spans="5:8" ht="12.75">
      <c r="E12" s="52"/>
      <c r="F12" s="52"/>
      <c r="H12" s="57"/>
    </row>
    <row r="13" spans="4:8" ht="12.75">
      <c r="D13" s="55"/>
      <c r="E13" s="56"/>
      <c r="F13" s="56"/>
      <c r="H13" s="57"/>
    </row>
    <row r="14" spans="4:8" ht="12.75">
      <c r="D14" s="52"/>
      <c r="E14" s="57"/>
      <c r="F14" s="57"/>
      <c r="H14" s="57"/>
    </row>
    <row r="15" spans="4:8" ht="12.75">
      <c r="D15" s="58"/>
      <c r="E15" s="58"/>
      <c r="F15" s="59"/>
      <c r="H15" s="57"/>
    </row>
    <row r="16" spans="4:8" ht="12.75">
      <c r="D16" s="58"/>
      <c r="E16" s="60"/>
      <c r="F16" s="57"/>
      <c r="H16" s="57"/>
    </row>
    <row r="17" spans="4:8" ht="12.75">
      <c r="D17" s="61"/>
      <c r="E17" s="60"/>
      <c r="F17" s="59"/>
      <c r="H17" s="57"/>
    </row>
    <row r="18" spans="4:8" ht="12.75">
      <c r="D18" s="52"/>
      <c r="E18" s="62"/>
      <c r="F18" s="57"/>
      <c r="H18" s="57"/>
    </row>
    <row r="19" spans="4:8" ht="12.75">
      <c r="D19" s="52"/>
      <c r="E19" s="57"/>
      <c r="F19" s="57"/>
      <c r="H19" s="57"/>
    </row>
    <row r="20" spans="4:8" ht="12.75">
      <c r="D20" s="52"/>
      <c r="E20" s="57"/>
      <c r="F20" s="57"/>
      <c r="H20" s="57"/>
    </row>
    <row r="21" spans="4:6" ht="12.75">
      <c r="D21" s="52"/>
      <c r="E21" s="57"/>
      <c r="F21" s="57"/>
    </row>
    <row r="22" spans="3:4" ht="12.75">
      <c r="C22" s="52"/>
      <c r="D22" s="52"/>
    </row>
    <row r="23" spans="3:4" ht="12.75">
      <c r="C23" s="52"/>
      <c r="D23" s="52"/>
    </row>
    <row r="24" spans="3:4" ht="12.75">
      <c r="C24" s="52"/>
      <c r="D24" s="52"/>
    </row>
    <row r="25" spans="3:4" ht="12.75">
      <c r="C25" s="52"/>
      <c r="D25" s="52"/>
    </row>
  </sheetData>
  <sheetProtection/>
  <printOptions horizontalCentered="1" verticalCentered="1"/>
  <pageMargins left="0.75" right="0.75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Q25"/>
  <sheetViews>
    <sheetView showGridLines="0" tabSelected="1" zoomScalePageLayoutView="0" workbookViewId="0" topLeftCell="A1">
      <selection activeCell="K27" sqref="K27"/>
    </sheetView>
  </sheetViews>
  <sheetFormatPr defaultColWidth="11.421875" defaultRowHeight="12.75"/>
  <cols>
    <col min="1" max="1" width="11.421875" style="3" customWidth="1"/>
    <col min="2" max="2" width="41.28125" style="3" customWidth="1"/>
    <col min="3" max="3" width="19.57421875" style="3" customWidth="1"/>
    <col min="4" max="4" width="17.7109375" style="3" hidden="1" customWidth="1"/>
    <col min="5" max="5" width="12.28125" style="3" customWidth="1"/>
    <col min="6" max="6" width="12.28125" style="3" hidden="1" customWidth="1"/>
    <col min="7" max="7" width="2.00390625" style="3" customWidth="1"/>
    <col min="8" max="8" width="5.00390625" style="3" customWidth="1"/>
    <col min="9" max="16384" width="11.421875" style="3" customWidth="1"/>
  </cols>
  <sheetData>
    <row r="3" spans="2:6" ht="14.25">
      <c r="B3" s="420" t="s">
        <v>105</v>
      </c>
      <c r="C3" s="420"/>
      <c r="D3" s="420"/>
      <c r="E3" s="420"/>
      <c r="F3" s="420"/>
    </row>
    <row r="4" spans="2:6" s="73" customFormat="1" ht="17.25" customHeight="1">
      <c r="B4" s="421" t="s">
        <v>106</v>
      </c>
      <c r="C4" s="421"/>
      <c r="D4" s="421"/>
      <c r="E4" s="421"/>
      <c r="F4" s="421"/>
    </row>
    <row r="5" spans="3:6" s="75" customFormat="1" ht="15.75" customHeight="1">
      <c r="C5" s="76"/>
      <c r="D5" s="76"/>
      <c r="E5" s="76"/>
      <c r="F5" s="76"/>
    </row>
    <row r="6" spans="2:17" ht="48" customHeight="1">
      <c r="B6" s="423" t="s">
        <v>59</v>
      </c>
      <c r="C6" s="422" t="s">
        <v>130</v>
      </c>
      <c r="D6" s="422"/>
      <c r="E6" s="422" t="s">
        <v>107</v>
      </c>
      <c r="F6" s="422"/>
      <c r="K6"/>
      <c r="L6"/>
      <c r="M6"/>
      <c r="N6"/>
      <c r="O6"/>
      <c r="P6"/>
      <c r="Q6"/>
    </row>
    <row r="7" spans="2:17" ht="21.75" customHeight="1">
      <c r="B7" s="423"/>
      <c r="C7" s="200">
        <v>42614</v>
      </c>
      <c r="D7" s="200">
        <v>42064</v>
      </c>
      <c r="E7" s="200">
        <v>42614</v>
      </c>
      <c r="F7" s="200">
        <v>42064</v>
      </c>
      <c r="J7"/>
      <c r="K7"/>
      <c r="L7"/>
      <c r="M7"/>
      <c r="N7"/>
      <c r="O7"/>
      <c r="P7"/>
      <c r="Q7"/>
    </row>
    <row r="8" spans="2:17" ht="6" customHeight="1">
      <c r="B8" s="158"/>
      <c r="C8" s="158"/>
      <c r="D8" s="158"/>
      <c r="E8" s="158"/>
      <c r="F8" s="158"/>
      <c r="J8"/>
      <c r="K8"/>
      <c r="L8"/>
      <c r="M8"/>
      <c r="N8"/>
      <c r="O8"/>
      <c r="P8"/>
      <c r="Q8"/>
    </row>
    <row r="9" spans="2:17" ht="13.5" thickBot="1">
      <c r="B9" s="208" t="s">
        <v>213</v>
      </c>
      <c r="C9" s="235">
        <v>5089</v>
      </c>
      <c r="D9" s="235">
        <v>322506</v>
      </c>
      <c r="E9" s="235">
        <v>77848</v>
      </c>
      <c r="F9" s="235">
        <v>0</v>
      </c>
      <c r="J9"/>
      <c r="K9"/>
      <c r="L9"/>
      <c r="M9"/>
      <c r="N9"/>
      <c r="O9"/>
      <c r="P9"/>
      <c r="Q9"/>
    </row>
    <row r="10" spans="2:17" ht="13.5" thickBot="1">
      <c r="B10" s="208" t="s">
        <v>206</v>
      </c>
      <c r="C10" s="235">
        <v>946</v>
      </c>
      <c r="D10" s="235">
        <v>0</v>
      </c>
      <c r="E10" s="235">
        <v>17612</v>
      </c>
      <c r="F10" s="235">
        <v>53196</v>
      </c>
      <c r="J10"/>
      <c r="K10"/>
      <c r="L10"/>
      <c r="M10"/>
      <c r="N10"/>
      <c r="O10"/>
      <c r="P10"/>
      <c r="Q10"/>
    </row>
    <row r="11" spans="2:17" ht="13.5" thickBot="1">
      <c r="B11" s="208" t="s">
        <v>216</v>
      </c>
      <c r="C11" s="235">
        <v>0</v>
      </c>
      <c r="D11" s="235">
        <v>2096</v>
      </c>
      <c r="E11" s="235">
        <v>0</v>
      </c>
      <c r="F11" s="235">
        <v>2699</v>
      </c>
      <c r="J11"/>
      <c r="K11"/>
      <c r="L11"/>
      <c r="M11"/>
      <c r="N11"/>
      <c r="O11"/>
      <c r="P11"/>
      <c r="Q11"/>
    </row>
    <row r="12" spans="2:17" ht="13.5" thickBot="1">
      <c r="B12" s="208" t="s">
        <v>229</v>
      </c>
      <c r="C12" s="235">
        <v>21</v>
      </c>
      <c r="D12" s="235">
        <v>13750</v>
      </c>
      <c r="E12" s="235">
        <v>0</v>
      </c>
      <c r="F12" s="235">
        <v>3075</v>
      </c>
      <c r="J12"/>
      <c r="K12"/>
      <c r="L12"/>
      <c r="M12"/>
      <c r="N12"/>
      <c r="O12"/>
      <c r="P12"/>
      <c r="Q12"/>
    </row>
    <row r="13" spans="2:17" ht="13.5" thickBot="1">
      <c r="B13" s="208" t="s">
        <v>217</v>
      </c>
      <c r="C13" s="235">
        <v>0</v>
      </c>
      <c r="D13" s="235">
        <v>399</v>
      </c>
      <c r="E13" s="235">
        <v>-713</v>
      </c>
      <c r="F13" s="235">
        <v>6108</v>
      </c>
      <c r="J13"/>
      <c r="K13"/>
      <c r="L13"/>
      <c r="M13"/>
      <c r="N13"/>
      <c r="O13"/>
      <c r="P13"/>
      <c r="Q13"/>
    </row>
    <row r="14" spans="2:17" ht="6" customHeight="1">
      <c r="B14" s="167"/>
      <c r="C14" s="168"/>
      <c r="D14" s="168"/>
      <c r="E14" s="168"/>
      <c r="F14" s="168"/>
      <c r="J14"/>
      <c r="K14"/>
      <c r="L14"/>
      <c r="M14"/>
      <c r="N14"/>
      <c r="O14"/>
      <c r="P14"/>
      <c r="Q14"/>
    </row>
    <row r="15" spans="2:17" ht="18" customHeight="1">
      <c r="B15" s="236" t="s">
        <v>17</v>
      </c>
      <c r="C15" s="237">
        <v>6056</v>
      </c>
      <c r="D15" s="237">
        <v>338751</v>
      </c>
      <c r="E15" s="237">
        <v>94747</v>
      </c>
      <c r="F15" s="237">
        <v>65078</v>
      </c>
      <c r="J15"/>
      <c r="K15"/>
      <c r="L15"/>
      <c r="M15"/>
      <c r="N15"/>
      <c r="O15"/>
      <c r="P15"/>
      <c r="Q15"/>
    </row>
    <row r="16" spans="2:17" ht="9" customHeight="1">
      <c r="B16" s="166"/>
      <c r="C16" s="166"/>
      <c r="D16" s="166"/>
      <c r="E16" s="166"/>
      <c r="F16" s="166"/>
      <c r="J16"/>
      <c r="K16"/>
      <c r="L16"/>
      <c r="M16"/>
      <c r="N16"/>
      <c r="O16"/>
      <c r="P16"/>
      <c r="Q16"/>
    </row>
    <row r="17" spans="2:13" ht="12.75">
      <c r="B17" s="166" t="s">
        <v>230</v>
      </c>
      <c r="C17" s="158"/>
      <c r="D17" s="158"/>
      <c r="E17" s="158"/>
      <c r="F17" s="165"/>
      <c r="J17"/>
      <c r="K17"/>
      <c r="L17"/>
      <c r="M17"/>
    </row>
    <row r="18" spans="3:13" ht="12.75">
      <c r="C18" s="92"/>
      <c r="D18" s="92"/>
      <c r="E18" s="92"/>
      <c r="F18" s="92"/>
      <c r="J18"/>
      <c r="K18"/>
      <c r="L18"/>
      <c r="M18"/>
    </row>
    <row r="19" spans="2:13" ht="12.75">
      <c r="B19" s="96"/>
      <c r="C19" s="92"/>
      <c r="F19" s="92"/>
      <c r="J19"/>
      <c r="K19"/>
      <c r="L19"/>
      <c r="M19"/>
    </row>
    <row r="20" spans="3:6" ht="12.75">
      <c r="C20" s="92"/>
      <c r="D20" s="92"/>
      <c r="E20" s="92"/>
      <c r="F20" s="92"/>
    </row>
    <row r="21" ht="12.75">
      <c r="C21" s="92"/>
    </row>
    <row r="22" spans="3:8" ht="12.75">
      <c r="C22"/>
      <c r="D22"/>
      <c r="F22"/>
      <c r="G22"/>
      <c r="H22"/>
    </row>
    <row r="23" spans="3:8" ht="12.75">
      <c r="C23" s="147"/>
      <c r="D23"/>
      <c r="E23" s="147"/>
      <c r="F23"/>
      <c r="G23"/>
      <c r="H23"/>
    </row>
    <row r="24" spans="3:8" ht="12.75">
      <c r="C24"/>
      <c r="D24"/>
      <c r="E24"/>
      <c r="F24"/>
      <c r="G24"/>
      <c r="H24"/>
    </row>
    <row r="25" spans="3:8" ht="12.75">
      <c r="C25" s="88"/>
      <c r="D25"/>
      <c r="E25"/>
      <c r="F25"/>
      <c r="G25"/>
      <c r="H25"/>
    </row>
  </sheetData>
  <sheetProtection/>
  <mergeCells count="5">
    <mergeCell ref="B3:F3"/>
    <mergeCell ref="B4:F4"/>
    <mergeCell ref="C6:D6"/>
    <mergeCell ref="E6:F6"/>
    <mergeCell ref="B6:B7"/>
  </mergeCells>
  <printOptions horizontalCentered="1" verticalCentered="1"/>
  <pageMargins left="0.23" right="0.21" top="0.81" bottom="1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L38"/>
  <sheetViews>
    <sheetView showGridLines="0" tabSelected="1" zoomScale="90" zoomScaleNormal="90" zoomScalePageLayoutView="0" workbookViewId="0" topLeftCell="A1">
      <selection activeCell="K27" sqref="K27"/>
    </sheetView>
  </sheetViews>
  <sheetFormatPr defaultColWidth="23.28125" defaultRowHeight="12.75"/>
  <cols>
    <col min="1" max="1" width="5.8515625" style="158" customWidth="1"/>
    <col min="2" max="2" width="44.421875" style="158" bestFit="1" customWidth="1"/>
    <col min="3" max="3" width="17.7109375" style="158" bestFit="1" customWidth="1"/>
    <col min="4" max="7" width="9.57421875" style="158" bestFit="1" customWidth="1"/>
    <col min="8" max="8" width="21.00390625" style="158" bestFit="1" customWidth="1"/>
    <col min="9" max="10" width="10.57421875" style="158" bestFit="1" customWidth="1"/>
    <col min="11" max="11" width="15.140625" style="158" bestFit="1" customWidth="1"/>
    <col min="12" max="12" width="11.7109375" style="158" bestFit="1" customWidth="1"/>
    <col min="13" max="16384" width="23.28125" style="158" customWidth="1"/>
  </cols>
  <sheetData>
    <row r="4" spans="2:12" ht="30.75" customHeight="1" thickBot="1">
      <c r="B4" s="380" t="s">
        <v>218</v>
      </c>
      <c r="C4" s="378" t="s">
        <v>213</v>
      </c>
      <c r="D4" s="378" t="s">
        <v>219</v>
      </c>
      <c r="E4" s="378" t="s">
        <v>220</v>
      </c>
      <c r="F4" s="378" t="s">
        <v>221</v>
      </c>
      <c r="G4" s="378" t="s">
        <v>222</v>
      </c>
      <c r="H4" s="378" t="s">
        <v>214</v>
      </c>
      <c r="I4" s="378" t="s">
        <v>223</v>
      </c>
      <c r="J4" s="378" t="s">
        <v>224</v>
      </c>
      <c r="K4" s="378" t="s">
        <v>225</v>
      </c>
      <c r="L4" s="378" t="s">
        <v>226</v>
      </c>
    </row>
    <row r="5" spans="2:12" s="157" customFormat="1" ht="13.5" thickBot="1">
      <c r="B5" s="381" t="s">
        <v>185</v>
      </c>
      <c r="C5" s="382">
        <v>8712.492459269799</v>
      </c>
      <c r="D5" s="382">
        <v>0</v>
      </c>
      <c r="E5" s="382">
        <v>1671.2688705860821</v>
      </c>
      <c r="F5" s="382">
        <v>0</v>
      </c>
      <c r="G5" s="382">
        <v>0</v>
      </c>
      <c r="H5" s="382">
        <v>12191.149101491683</v>
      </c>
      <c r="I5" s="382">
        <v>2095.506445235803</v>
      </c>
      <c r="J5" s="382">
        <v>859.669471</v>
      </c>
      <c r="K5" s="383">
        <v>1147.7881446000001</v>
      </c>
      <c r="L5" s="383">
        <v>13338.937246091684</v>
      </c>
    </row>
    <row r="6" spans="2:12" ht="13.5" thickBot="1">
      <c r="B6" s="209" t="s">
        <v>186</v>
      </c>
      <c r="C6" s="235">
        <v>4406.769609218219</v>
      </c>
      <c r="D6" s="235">
        <v>0</v>
      </c>
      <c r="E6" s="235">
        <v>1671.2688705860821</v>
      </c>
      <c r="F6" s="235">
        <v>0</v>
      </c>
      <c r="G6" s="235">
        <v>0</v>
      </c>
      <c r="H6" s="235">
        <v>6673.701501268327</v>
      </c>
      <c r="I6" s="235">
        <v>595.6630214640263</v>
      </c>
      <c r="J6" s="235">
        <v>0</v>
      </c>
      <c r="K6" s="384">
        <v>0</v>
      </c>
      <c r="L6" s="384">
        <v>6673.701501268327</v>
      </c>
    </row>
    <row r="7" spans="2:12" ht="13.5" thickBot="1">
      <c r="B7" s="209" t="s">
        <v>187</v>
      </c>
      <c r="C7" s="235">
        <v>4305.72285005158</v>
      </c>
      <c r="D7" s="235">
        <v>0</v>
      </c>
      <c r="E7" s="235">
        <v>0</v>
      </c>
      <c r="F7" s="235">
        <v>0</v>
      </c>
      <c r="G7" s="235">
        <v>0</v>
      </c>
      <c r="H7" s="235">
        <v>5443.98198392331</v>
      </c>
      <c r="I7" s="235">
        <v>1426.3778074717297</v>
      </c>
      <c r="J7" s="235">
        <v>859.669471</v>
      </c>
      <c r="K7" s="384">
        <v>1147.7881446000001</v>
      </c>
      <c r="L7" s="384">
        <v>6591.77012852331</v>
      </c>
    </row>
    <row r="8" spans="2:12" ht="13.5" thickBot="1">
      <c r="B8" s="209" t="s">
        <v>188</v>
      </c>
      <c r="C8" s="235">
        <v>0</v>
      </c>
      <c r="D8" s="235">
        <v>0</v>
      </c>
      <c r="E8" s="235">
        <v>0</v>
      </c>
      <c r="F8" s="235">
        <v>0</v>
      </c>
      <c r="G8" s="235">
        <v>0</v>
      </c>
      <c r="H8" s="235">
        <v>73.465616300047</v>
      </c>
      <c r="I8" s="235">
        <v>73.465616300047</v>
      </c>
      <c r="J8" s="235">
        <v>0</v>
      </c>
      <c r="K8" s="384">
        <v>0</v>
      </c>
      <c r="L8" s="384">
        <v>73.465616300047</v>
      </c>
    </row>
    <row r="9" spans="2:12" s="157" customFormat="1" ht="13.5" thickBot="1">
      <c r="B9" s="381" t="s">
        <v>189</v>
      </c>
      <c r="C9" s="382">
        <v>7699.352301885201</v>
      </c>
      <c r="D9" s="382">
        <v>0</v>
      </c>
      <c r="E9" s="382">
        <v>140.2179557192664</v>
      </c>
      <c r="F9" s="382">
        <v>0</v>
      </c>
      <c r="G9" s="382">
        <v>0</v>
      </c>
      <c r="H9" s="382">
        <v>4065.9859501267465</v>
      </c>
      <c r="I9" s="382">
        <v>962.3171501804904</v>
      </c>
      <c r="J9" s="382">
        <v>9.896225000000003</v>
      </c>
      <c r="K9" s="383">
        <v>557.2995167344543</v>
      </c>
      <c r="L9" s="383">
        <v>4623.285466861201</v>
      </c>
    </row>
    <row r="10" spans="2:12" ht="13.5" thickBot="1">
      <c r="B10" s="209" t="s">
        <v>190</v>
      </c>
      <c r="C10" s="235">
        <v>3721.3673074777207</v>
      </c>
      <c r="D10" s="235">
        <v>0</v>
      </c>
      <c r="E10" s="235">
        <v>0</v>
      </c>
      <c r="F10" s="235">
        <v>0</v>
      </c>
      <c r="G10" s="235">
        <v>0</v>
      </c>
      <c r="H10" s="235">
        <v>4148.433488742082</v>
      </c>
      <c r="I10" s="235">
        <v>467.13085844603603</v>
      </c>
      <c r="J10" s="235">
        <v>0</v>
      </c>
      <c r="K10" s="384">
        <v>40.06467718167471</v>
      </c>
      <c r="L10" s="384">
        <v>4188.4981659237565</v>
      </c>
    </row>
    <row r="11" spans="2:12" ht="13.5" thickBot="1">
      <c r="B11" s="209" t="s">
        <v>191</v>
      </c>
      <c r="C11" s="235">
        <v>1220.9230834940518</v>
      </c>
      <c r="D11" s="235">
        <v>0</v>
      </c>
      <c r="E11" s="235">
        <v>0</v>
      </c>
      <c r="F11" s="235">
        <v>0</v>
      </c>
      <c r="G11" s="235">
        <v>0</v>
      </c>
      <c r="H11" s="235">
        <v>1168.7060834940517</v>
      </c>
      <c r="I11" s="235">
        <v>163.73975480000001</v>
      </c>
      <c r="J11" s="235">
        <v>0</v>
      </c>
      <c r="K11" s="384">
        <v>215.9567548</v>
      </c>
      <c r="L11" s="384">
        <v>1384.6628382940517</v>
      </c>
    </row>
    <row r="12" spans="2:12" ht="13.5" thickBot="1">
      <c r="B12" s="209" t="s">
        <v>192</v>
      </c>
      <c r="C12" s="235">
        <v>2757.0619109134286</v>
      </c>
      <c r="D12" s="235">
        <v>0</v>
      </c>
      <c r="E12" s="235">
        <v>140.2179557192664</v>
      </c>
      <c r="F12" s="235">
        <v>0</v>
      </c>
      <c r="G12" s="235">
        <v>0</v>
      </c>
      <c r="H12" s="235">
        <v>2897.279866632695</v>
      </c>
      <c r="I12" s="235">
        <v>331.4465369344543</v>
      </c>
      <c r="J12" s="235">
        <v>9.896225000000003</v>
      </c>
      <c r="K12" s="384">
        <v>341.3427619344543</v>
      </c>
      <c r="L12" s="384">
        <v>3238.622628567149</v>
      </c>
    </row>
    <row r="13" spans="2:12" ht="13.5" thickBot="1">
      <c r="B13" s="209" t="s">
        <v>193</v>
      </c>
      <c r="C13" s="235">
        <v>0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384">
        <v>0</v>
      </c>
      <c r="L13" s="384">
        <v>0</v>
      </c>
    </row>
    <row r="14" spans="2:12" s="157" customFormat="1" ht="13.5" thickBot="1">
      <c r="B14" s="381" t="s">
        <v>194</v>
      </c>
      <c r="C14" s="382">
        <v>16411.843761172066</v>
      </c>
      <c r="D14" s="382">
        <v>0</v>
      </c>
      <c r="E14" s="382">
        <v>1811.4868262087753</v>
      </c>
      <c r="F14" s="382">
        <v>0</v>
      </c>
      <c r="G14" s="382">
        <v>0</v>
      </c>
      <c r="H14" s="382">
        <v>16257.134052318148</v>
      </c>
      <c r="I14" s="382">
        <v>3057.8236005589374</v>
      </c>
      <c r="J14" s="382">
        <v>869.5656960000001</v>
      </c>
      <c r="K14" s="383">
        <v>1705.0876653344544</v>
      </c>
      <c r="L14" s="383">
        <v>17962.221717652603</v>
      </c>
    </row>
    <row r="15" spans="2:12" ht="13.5" thickBot="1">
      <c r="B15" s="209" t="s">
        <v>195</v>
      </c>
      <c r="C15" s="235">
        <v>14050.011396950862</v>
      </c>
      <c r="D15" s="235">
        <v>0</v>
      </c>
      <c r="E15" s="235">
        <v>30.225489024253584</v>
      </c>
      <c r="F15" s="235">
        <v>0</v>
      </c>
      <c r="G15" s="235">
        <v>0</v>
      </c>
      <c r="H15" s="235">
        <v>14080.236885975115</v>
      </c>
      <c r="I15" s="235">
        <v>0</v>
      </c>
      <c r="J15" s="235">
        <v>0</v>
      </c>
      <c r="K15" s="384">
        <v>0</v>
      </c>
      <c r="L15" s="384">
        <v>14080.236885975115</v>
      </c>
    </row>
    <row r="16" spans="2:12" ht="13.5" thickBot="1">
      <c r="B16" s="209" t="s">
        <v>196</v>
      </c>
      <c r="C16" s="235">
        <v>1934.7661827865006</v>
      </c>
      <c r="D16" s="235">
        <v>0</v>
      </c>
      <c r="E16" s="235">
        <v>217.5362043245767</v>
      </c>
      <c r="F16" s="235">
        <v>0</v>
      </c>
      <c r="G16" s="235">
        <v>0</v>
      </c>
      <c r="H16" s="235">
        <v>2152.302387111077</v>
      </c>
      <c r="I16" s="235">
        <v>824.8259195161289</v>
      </c>
      <c r="J16" s="235">
        <v>109.599971</v>
      </c>
      <c r="K16" s="384">
        <v>934.4258905161289</v>
      </c>
      <c r="L16" s="384">
        <v>3086.7282776272064</v>
      </c>
    </row>
    <row r="17" spans="2:12" ht="13.5" thickBot="1">
      <c r="B17" s="209" t="s">
        <v>197</v>
      </c>
      <c r="C17" s="235">
        <v>0</v>
      </c>
      <c r="D17" s="235">
        <v>0</v>
      </c>
      <c r="E17" s="235">
        <v>24.594779231956196</v>
      </c>
      <c r="F17" s="235">
        <v>0</v>
      </c>
      <c r="G17" s="235">
        <v>0</v>
      </c>
      <c r="H17" s="235">
        <v>24.59477923195618</v>
      </c>
      <c r="I17" s="235">
        <v>50.76072699999999</v>
      </c>
      <c r="J17" s="235">
        <v>719.9010478183254</v>
      </c>
      <c r="K17" s="384">
        <v>770.6617748183254</v>
      </c>
      <c r="L17" s="384">
        <v>795.2565540502816</v>
      </c>
    </row>
    <row r="18" spans="2:12" ht="13.5" thickBot="1">
      <c r="B18" s="209" t="s">
        <v>198</v>
      </c>
      <c r="C18" s="235">
        <v>427.0661814347033</v>
      </c>
      <c r="D18" s="235">
        <v>0</v>
      </c>
      <c r="E18" s="235">
        <v>1539.1303536279888</v>
      </c>
      <c r="F18" s="235">
        <v>0</v>
      </c>
      <c r="G18" s="235">
        <v>0</v>
      </c>
      <c r="H18" s="235">
        <v>4148.4334891055005</v>
      </c>
      <c r="I18" s="235">
        <v>2182.2369540428085</v>
      </c>
      <c r="J18" s="235">
        <v>40.06467718167471</v>
      </c>
      <c r="K18" s="384">
        <v>40.06467718167471</v>
      </c>
      <c r="L18" s="384">
        <v>4188.498166287175</v>
      </c>
    </row>
    <row r="19" spans="2:12" s="157" customFormat="1" ht="13.5" thickBot="1">
      <c r="B19" s="381" t="s">
        <v>199</v>
      </c>
      <c r="C19" s="382">
        <v>50792.44738535579</v>
      </c>
      <c r="D19" s="382">
        <v>0</v>
      </c>
      <c r="E19" s="382">
        <v>50792.44738535579</v>
      </c>
      <c r="F19" s="382">
        <v>0</v>
      </c>
      <c r="G19" s="382">
        <v>0</v>
      </c>
      <c r="H19" s="382">
        <v>37968.37554409545</v>
      </c>
      <c r="I19" s="382">
        <v>50792.44738535579</v>
      </c>
      <c r="J19" s="382">
        <v>12824.071841260336</v>
      </c>
      <c r="K19" s="383">
        <v>12824.071841260336</v>
      </c>
      <c r="L19" s="383">
        <v>50792.44738535579</v>
      </c>
    </row>
    <row r="20" spans="2:12" ht="13.5" thickBot="1">
      <c r="B20" s="209" t="s">
        <v>200</v>
      </c>
      <c r="C20" s="385">
        <v>0.3231158293408764</v>
      </c>
      <c r="D20" s="385">
        <v>0</v>
      </c>
      <c r="E20" s="385">
        <v>0.03566449185772162</v>
      </c>
      <c r="F20" s="385">
        <v>0</v>
      </c>
      <c r="G20" s="385">
        <v>0</v>
      </c>
      <c r="H20" s="385">
        <v>0.4281756545901615</v>
      </c>
      <c r="I20" s="385">
        <v>0.06020232845563873</v>
      </c>
      <c r="J20" s="385">
        <v>0.06780730073596812</v>
      </c>
      <c r="K20" s="386">
        <v>0.13295992773905735</v>
      </c>
      <c r="L20" s="386">
        <v>0.35363961853177756</v>
      </c>
    </row>
    <row r="21" spans="2:12" ht="20.25">
      <c r="B21" s="387"/>
      <c r="C21" s="387"/>
      <c r="D21" s="387"/>
      <c r="E21" s="388"/>
      <c r="F21" s="387"/>
      <c r="G21" s="387"/>
      <c r="H21" s="387"/>
      <c r="I21" s="387"/>
      <c r="J21" s="389"/>
      <c r="K21" s="387"/>
      <c r="L21" s="387"/>
    </row>
    <row r="22" spans="2:12" ht="30" customHeight="1" thickBot="1">
      <c r="B22" s="380" t="s">
        <v>227</v>
      </c>
      <c r="C22" s="378" t="s">
        <v>213</v>
      </c>
      <c r="D22" s="378" t="s">
        <v>219</v>
      </c>
      <c r="E22" s="378" t="s">
        <v>220</v>
      </c>
      <c r="F22" s="378" t="s">
        <v>221</v>
      </c>
      <c r="G22" s="378" t="s">
        <v>222</v>
      </c>
      <c r="H22" s="378" t="s">
        <v>214</v>
      </c>
      <c r="I22" s="378" t="s">
        <v>223</v>
      </c>
      <c r="J22" s="378" t="s">
        <v>224</v>
      </c>
      <c r="K22" s="378" t="s">
        <v>225</v>
      </c>
      <c r="L22" s="378" t="s">
        <v>226</v>
      </c>
    </row>
    <row r="23" spans="2:12" s="157" customFormat="1" ht="13.5" thickBot="1">
      <c r="B23" s="381" t="s">
        <v>185</v>
      </c>
      <c r="C23" s="382">
        <v>7890.223996431547</v>
      </c>
      <c r="D23" s="382">
        <v>0</v>
      </c>
      <c r="E23" s="382">
        <v>1766.00084225718</v>
      </c>
      <c r="F23" s="382">
        <v>0</v>
      </c>
      <c r="G23" s="382">
        <v>0</v>
      </c>
      <c r="H23" s="382">
        <v>11690.168262363663</v>
      </c>
      <c r="I23" s="382">
        <v>2737.6774236749347</v>
      </c>
      <c r="J23" s="382">
        <v>988.1922508801573</v>
      </c>
      <c r="K23" s="383">
        <v>1691.9262508801573</v>
      </c>
      <c r="L23" s="383">
        <v>13382.09451324382</v>
      </c>
    </row>
    <row r="24" spans="2:12" ht="13.5" thickBot="1">
      <c r="B24" s="209" t="s">
        <v>186</v>
      </c>
      <c r="C24" s="235">
        <v>4885.160052159113</v>
      </c>
      <c r="D24" s="235">
        <v>0</v>
      </c>
      <c r="E24" s="235">
        <v>1766.00084225718</v>
      </c>
      <c r="F24" s="235">
        <v>0</v>
      </c>
      <c r="G24" s="235">
        <v>0</v>
      </c>
      <c r="H24" s="235">
        <v>7736.9181730114105</v>
      </c>
      <c r="I24" s="235">
        <v>1085.757278595118</v>
      </c>
      <c r="J24" s="235">
        <v>0</v>
      </c>
      <c r="K24" s="384">
        <v>0</v>
      </c>
      <c r="L24" s="384">
        <v>7736.9181730114105</v>
      </c>
    </row>
    <row r="25" spans="2:12" ht="13.5" thickBot="1">
      <c r="B25" s="209" t="s">
        <v>187</v>
      </c>
      <c r="C25" s="235">
        <v>3005.0639442724337</v>
      </c>
      <c r="D25" s="235">
        <v>0</v>
      </c>
      <c r="E25" s="235">
        <v>0</v>
      </c>
      <c r="F25" s="235">
        <v>0</v>
      </c>
      <c r="G25" s="235">
        <v>0</v>
      </c>
      <c r="H25" s="235">
        <v>3860.249354172852</v>
      </c>
      <c r="I25" s="235">
        <v>1558.9194099004185</v>
      </c>
      <c r="J25" s="235">
        <v>988.1922508801573</v>
      </c>
      <c r="K25" s="384">
        <v>1691.9262508801573</v>
      </c>
      <c r="L25" s="384">
        <v>5552.175605053009</v>
      </c>
    </row>
    <row r="26" spans="2:12" ht="13.5" thickBot="1">
      <c r="B26" s="209" t="s">
        <v>188</v>
      </c>
      <c r="C26" s="235">
        <v>0</v>
      </c>
      <c r="D26" s="235">
        <v>0</v>
      </c>
      <c r="E26" s="235">
        <v>0</v>
      </c>
      <c r="F26" s="235">
        <v>0</v>
      </c>
      <c r="G26" s="235">
        <v>0</v>
      </c>
      <c r="H26" s="235">
        <v>93.00073517939846</v>
      </c>
      <c r="I26" s="235">
        <v>93.00073517939846</v>
      </c>
      <c r="J26" s="235">
        <v>0</v>
      </c>
      <c r="K26" s="384">
        <v>0</v>
      </c>
      <c r="L26" s="384">
        <v>93.00073517939846</v>
      </c>
    </row>
    <row r="27" spans="2:12" s="157" customFormat="1" ht="13.5" thickBot="1">
      <c r="B27" s="381" t="s">
        <v>189</v>
      </c>
      <c r="C27" s="382">
        <v>7483.352775797744</v>
      </c>
      <c r="D27" s="382">
        <v>0</v>
      </c>
      <c r="E27" s="382">
        <v>172.771503648959</v>
      </c>
      <c r="F27" s="382">
        <v>0</v>
      </c>
      <c r="G27" s="382">
        <v>0</v>
      </c>
      <c r="H27" s="382">
        <v>3761.5666381473407</v>
      </c>
      <c r="I27" s="382">
        <v>417.72480635024175</v>
      </c>
      <c r="J27" s="382">
        <v>0</v>
      </c>
      <c r="K27" s="383">
        <v>167.22866128672342</v>
      </c>
      <c r="L27" s="383">
        <v>3928.795299434064</v>
      </c>
    </row>
    <row r="28" spans="2:12" ht="13.5" thickBot="1">
      <c r="B28" s="209" t="s">
        <v>190</v>
      </c>
      <c r="C28" s="235">
        <v>3894.5576412993623</v>
      </c>
      <c r="D28" s="235">
        <v>0</v>
      </c>
      <c r="E28" s="235">
        <v>0</v>
      </c>
      <c r="F28" s="235">
        <v>0</v>
      </c>
      <c r="G28" s="235">
        <v>0</v>
      </c>
      <c r="H28" s="235">
        <v>4145.053786362881</v>
      </c>
      <c r="I28" s="235">
        <v>250.49614506351833</v>
      </c>
      <c r="J28" s="235">
        <v>0</v>
      </c>
      <c r="K28" s="384">
        <v>0</v>
      </c>
      <c r="L28" s="384">
        <v>4145.053786362881</v>
      </c>
    </row>
    <row r="29" spans="2:12" ht="13.5" thickBot="1">
      <c r="B29" s="209" t="s">
        <v>191</v>
      </c>
      <c r="C29" s="235">
        <v>1744.0554584787565</v>
      </c>
      <c r="D29" s="235">
        <v>0</v>
      </c>
      <c r="E29" s="235">
        <v>0</v>
      </c>
      <c r="F29" s="235">
        <v>0</v>
      </c>
      <c r="G29" s="235">
        <v>0</v>
      </c>
      <c r="H29" s="235">
        <v>1744.0554584787565</v>
      </c>
      <c r="I29" s="235">
        <v>167.22866128672342</v>
      </c>
      <c r="J29" s="235">
        <v>0</v>
      </c>
      <c r="K29" s="384">
        <v>167.22866128672342</v>
      </c>
      <c r="L29" s="384">
        <v>1911.2841197654798</v>
      </c>
    </row>
    <row r="30" spans="2:12" ht="13.5" thickBot="1">
      <c r="B30" s="209" t="s">
        <v>192</v>
      </c>
      <c r="C30" s="235">
        <v>1844.7396760196254</v>
      </c>
      <c r="D30" s="235">
        <v>0</v>
      </c>
      <c r="E30" s="235">
        <v>172.771503648959</v>
      </c>
      <c r="F30" s="235">
        <v>0</v>
      </c>
      <c r="G30" s="235">
        <v>0</v>
      </c>
      <c r="H30" s="235">
        <v>2017.5111796685844</v>
      </c>
      <c r="I30" s="235">
        <v>0</v>
      </c>
      <c r="J30" s="235">
        <v>0</v>
      </c>
      <c r="K30" s="384">
        <v>0</v>
      </c>
      <c r="L30" s="384">
        <v>2017.5111796685844</v>
      </c>
    </row>
    <row r="31" spans="2:12" ht="13.5" thickBot="1">
      <c r="B31" s="209" t="s">
        <v>193</v>
      </c>
      <c r="C31" s="235">
        <v>0</v>
      </c>
      <c r="D31" s="235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384">
        <v>0</v>
      </c>
      <c r="L31" s="384">
        <v>0</v>
      </c>
    </row>
    <row r="32" spans="2:12" s="157" customFormat="1" ht="13.5" thickBot="1">
      <c r="B32" s="381" t="s">
        <v>194</v>
      </c>
      <c r="C32" s="382">
        <v>15373.697973673381</v>
      </c>
      <c r="D32" s="382">
        <v>0</v>
      </c>
      <c r="E32" s="382">
        <v>1938.772345906139</v>
      </c>
      <c r="F32" s="382">
        <v>0</v>
      </c>
      <c r="G32" s="382">
        <v>0</v>
      </c>
      <c r="H32" s="382">
        <v>15451.826932681335</v>
      </c>
      <c r="I32" s="382">
        <v>3155.392974984244</v>
      </c>
      <c r="J32" s="382">
        <v>988.1922508801568</v>
      </c>
      <c r="K32" s="383">
        <v>1859.1549121668804</v>
      </c>
      <c r="L32" s="383">
        <v>17310.981844848215</v>
      </c>
    </row>
    <row r="33" spans="2:12" ht="13.5" thickBot="1">
      <c r="B33" s="209" t="s">
        <v>195</v>
      </c>
      <c r="C33" s="235">
        <v>13026.681819061929</v>
      </c>
      <c r="D33" s="235">
        <v>0</v>
      </c>
      <c r="E33" s="235">
        <v>26.209018401049253</v>
      </c>
      <c r="F33" s="235">
        <v>0</v>
      </c>
      <c r="G33" s="235">
        <v>0</v>
      </c>
      <c r="H33" s="235">
        <v>13052.890837462977</v>
      </c>
      <c r="I33" s="235">
        <v>0</v>
      </c>
      <c r="J33" s="235">
        <v>0</v>
      </c>
      <c r="K33" s="384">
        <v>0</v>
      </c>
      <c r="L33" s="384">
        <v>13052.890837462977</v>
      </c>
    </row>
    <row r="34" spans="2:12" ht="13.5" thickBot="1">
      <c r="B34" s="209" t="s">
        <v>196</v>
      </c>
      <c r="C34" s="235">
        <v>2095.378863168716</v>
      </c>
      <c r="D34" s="235">
        <v>0</v>
      </c>
      <c r="E34" s="235">
        <v>166.719206358949</v>
      </c>
      <c r="F34" s="235">
        <v>0</v>
      </c>
      <c r="G34" s="235">
        <v>0</v>
      </c>
      <c r="H34" s="235">
        <v>2263.246145562309</v>
      </c>
      <c r="I34" s="235">
        <v>682.805839897005</v>
      </c>
      <c r="J34" s="235">
        <v>158.1728222389146</v>
      </c>
      <c r="K34" s="384">
        <v>839.830586101276</v>
      </c>
      <c r="L34" s="384">
        <v>3103.0767316635847</v>
      </c>
    </row>
    <row r="35" spans="2:12" ht="13.5" thickBot="1">
      <c r="B35" s="209" t="s">
        <v>197</v>
      </c>
      <c r="C35" s="235">
        <v>0</v>
      </c>
      <c r="D35" s="235">
        <v>0</v>
      </c>
      <c r="E35" s="235">
        <v>135.47672799878833</v>
      </c>
      <c r="F35" s="235">
        <v>0</v>
      </c>
      <c r="G35" s="235">
        <v>0</v>
      </c>
      <c r="H35" s="235">
        <v>135.6899496560468</v>
      </c>
      <c r="I35" s="235">
        <v>189.51811908162043</v>
      </c>
      <c r="J35" s="235">
        <v>830.0194286412423</v>
      </c>
      <c r="K35" s="384">
        <v>1019.3243260656043</v>
      </c>
      <c r="L35" s="384">
        <v>1155.014275721651</v>
      </c>
    </row>
    <row r="36" spans="2:12" ht="13.5" thickBot="1">
      <c r="B36" s="209" t="s">
        <v>198</v>
      </c>
      <c r="C36" s="235">
        <v>251.63729144273626</v>
      </c>
      <c r="D36" s="235">
        <v>0</v>
      </c>
      <c r="E36" s="235">
        <v>1610.3673931473522</v>
      </c>
      <c r="F36" s="235">
        <v>0</v>
      </c>
      <c r="G36" s="235">
        <v>0</v>
      </c>
      <c r="H36" s="235">
        <v>4145.073700595707</v>
      </c>
      <c r="I36" s="235">
        <v>2283.069016005619</v>
      </c>
      <c r="J36" s="235">
        <v>0</v>
      </c>
      <c r="K36" s="384">
        <v>0</v>
      </c>
      <c r="L36" s="384">
        <v>4145.073700595707</v>
      </c>
    </row>
    <row r="37" spans="2:12" s="157" customFormat="1" ht="13.5" thickBot="1">
      <c r="B37" s="381" t="s">
        <v>199</v>
      </c>
      <c r="C37" s="382">
        <v>49609.400492017376</v>
      </c>
      <c r="D37" s="382">
        <v>0</v>
      </c>
      <c r="E37" s="382">
        <v>49609.400492017376</v>
      </c>
      <c r="F37" s="382">
        <v>0</v>
      </c>
      <c r="G37" s="382">
        <v>0</v>
      </c>
      <c r="H37" s="382">
        <v>37118.80049201738</v>
      </c>
      <c r="I37" s="382">
        <v>49609.400492017376</v>
      </c>
      <c r="J37" s="382">
        <v>12490.6</v>
      </c>
      <c r="K37" s="383">
        <v>12490.6</v>
      </c>
      <c r="L37" s="383">
        <v>49609.400492017376</v>
      </c>
    </row>
    <row r="38" spans="2:12" ht="13.5" thickBot="1">
      <c r="B38" s="209" t="s">
        <v>200</v>
      </c>
      <c r="C38" s="385">
        <v>0.30989485503150066</v>
      </c>
      <c r="D38" s="385">
        <v>0</v>
      </c>
      <c r="E38" s="385">
        <v>0.039080745315962964</v>
      </c>
      <c r="F38" s="385">
        <v>0</v>
      </c>
      <c r="G38" s="385">
        <v>0</v>
      </c>
      <c r="H38" s="385">
        <v>0.41628034117116325</v>
      </c>
      <c r="I38" s="385">
        <v>0.06360473909560703</v>
      </c>
      <c r="J38" s="385">
        <v>0.07911487445600346</v>
      </c>
      <c r="K38" s="386">
        <v>0.14884432390492694</v>
      </c>
      <c r="L38" s="386">
        <v>0.34894559646278567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29"/>
  <sheetViews>
    <sheetView showGridLines="0" tabSelected="1" zoomScalePageLayoutView="0" workbookViewId="0" topLeftCell="A1">
      <selection activeCell="K27" sqref="K27"/>
    </sheetView>
  </sheetViews>
  <sheetFormatPr defaultColWidth="11.421875" defaultRowHeight="12.75"/>
  <cols>
    <col min="1" max="1" width="11.421875" style="241" customWidth="1"/>
    <col min="2" max="2" width="17.8515625" style="241" bestFit="1" customWidth="1"/>
    <col min="3" max="16384" width="11.421875" style="241" customWidth="1"/>
  </cols>
  <sheetData>
    <row r="2" spans="2:12" ht="12.75">
      <c r="B2" s="423" t="s">
        <v>175</v>
      </c>
      <c r="C2" s="406" t="s">
        <v>148</v>
      </c>
      <c r="D2" s="406"/>
      <c r="E2" s="406" t="s">
        <v>82</v>
      </c>
      <c r="F2" s="406"/>
      <c r="G2" s="406" t="s">
        <v>83</v>
      </c>
      <c r="H2" s="406"/>
      <c r="I2" s="406" t="s">
        <v>176</v>
      </c>
      <c r="J2" s="406"/>
      <c r="K2" s="406" t="s">
        <v>177</v>
      </c>
      <c r="L2" s="406"/>
    </row>
    <row r="3" spans="2:12" ht="12.75">
      <c r="B3" s="423"/>
      <c r="C3" s="406" t="s">
        <v>178</v>
      </c>
      <c r="D3" s="406"/>
      <c r="E3" s="406" t="s">
        <v>18</v>
      </c>
      <c r="F3" s="406"/>
      <c r="G3" s="406" t="s">
        <v>179</v>
      </c>
      <c r="H3" s="406"/>
      <c r="I3" s="406" t="s">
        <v>179</v>
      </c>
      <c r="J3" s="406"/>
      <c r="K3" s="406" t="s">
        <v>179</v>
      </c>
      <c r="L3" s="406"/>
    </row>
    <row r="4" spans="2:12" ht="12.75">
      <c r="B4" s="423"/>
      <c r="C4" s="360">
        <v>42614</v>
      </c>
      <c r="D4" s="360">
        <v>42248</v>
      </c>
      <c r="E4" s="360">
        <v>42614</v>
      </c>
      <c r="F4" s="360">
        <v>42248</v>
      </c>
      <c r="G4" s="360">
        <v>42614</v>
      </c>
      <c r="H4" s="360">
        <v>42248</v>
      </c>
      <c r="I4" s="360">
        <v>42614</v>
      </c>
      <c r="J4" s="360">
        <v>42248</v>
      </c>
      <c r="K4" s="360">
        <v>42614</v>
      </c>
      <c r="L4" s="360">
        <v>42248</v>
      </c>
    </row>
    <row r="5" spans="2:12" s="371" customFormat="1" ht="12.75">
      <c r="B5" s="368"/>
      <c r="C5" s="369"/>
      <c r="D5" s="369"/>
      <c r="E5" s="370"/>
      <c r="F5" s="370"/>
      <c r="G5" s="369"/>
      <c r="H5" s="369"/>
      <c r="I5" s="369"/>
      <c r="J5" s="369"/>
      <c r="K5" s="369"/>
      <c r="L5" s="369"/>
    </row>
    <row r="6" spans="2:12" ht="13.5" thickBot="1">
      <c r="B6" s="208" t="s">
        <v>206</v>
      </c>
      <c r="C6" s="235">
        <v>12008.91</v>
      </c>
      <c r="D6" s="235">
        <v>11959.9</v>
      </c>
      <c r="E6" s="372">
        <v>5.25</v>
      </c>
      <c r="F6" s="372">
        <v>5.04</v>
      </c>
      <c r="G6" s="235">
        <v>1814317</v>
      </c>
      <c r="H6" s="235">
        <v>1773046</v>
      </c>
      <c r="I6" s="235">
        <v>691</v>
      </c>
      <c r="J6" s="235">
        <v>682</v>
      </c>
      <c r="K6" s="235">
        <v>2625.639652677279</v>
      </c>
      <c r="L6" s="235">
        <v>2599.7741935483873</v>
      </c>
    </row>
    <row r="11" spans="2:4" ht="15">
      <c r="B11" s="424" t="s">
        <v>180</v>
      </c>
      <c r="C11" s="424"/>
      <c r="D11" s="424"/>
    </row>
    <row r="13" spans="2:4" ht="12.75">
      <c r="B13" s="423"/>
      <c r="C13" s="406" t="s">
        <v>164</v>
      </c>
      <c r="D13" s="406"/>
    </row>
    <row r="14" spans="2:4" ht="12.75">
      <c r="B14" s="423"/>
      <c r="C14" s="406"/>
      <c r="D14" s="406"/>
    </row>
    <row r="15" spans="2:4" ht="12.75">
      <c r="B15" s="423"/>
      <c r="C15" s="360">
        <v>42614</v>
      </c>
      <c r="D15" s="360">
        <v>42248</v>
      </c>
    </row>
    <row r="16" spans="2:4" ht="13.5" thickBot="1">
      <c r="B16" s="208" t="s">
        <v>182</v>
      </c>
      <c r="C16" s="235">
        <v>3396.77</v>
      </c>
      <c r="D16" s="235">
        <v>3293.28</v>
      </c>
    </row>
    <row r="17" spans="2:4" ht="13.5" thickBot="1">
      <c r="B17" s="208" t="s">
        <v>125</v>
      </c>
      <c r="C17" s="235">
        <v>3931.01</v>
      </c>
      <c r="D17" s="235">
        <v>3932.3</v>
      </c>
    </row>
    <row r="18" spans="2:4" ht="13.5" thickBot="1">
      <c r="B18" s="208" t="s">
        <v>183</v>
      </c>
      <c r="C18" s="235">
        <v>1907.72</v>
      </c>
      <c r="D18" s="235">
        <v>1987.41</v>
      </c>
    </row>
    <row r="19" spans="2:4" ht="13.5" thickBot="1">
      <c r="B19" s="208" t="s">
        <v>184</v>
      </c>
      <c r="C19" s="235">
        <v>2773.41</v>
      </c>
      <c r="D19" s="235">
        <v>2746.91</v>
      </c>
    </row>
    <row r="20" spans="2:4" ht="12.75">
      <c r="B20" s="237" t="s">
        <v>181</v>
      </c>
      <c r="C20" s="237">
        <v>12008.91</v>
      </c>
      <c r="D20" s="237">
        <v>11959.9</v>
      </c>
    </row>
    <row r="21" spans="2:4" ht="23.25">
      <c r="B21" s="373"/>
      <c r="C21" s="374"/>
      <c r="D21" s="374"/>
    </row>
    <row r="22" spans="2:4" ht="12.75">
      <c r="B22" s="423"/>
      <c r="C22" s="406" t="s">
        <v>22</v>
      </c>
      <c r="D22" s="406"/>
    </row>
    <row r="23" spans="2:4" ht="12.75">
      <c r="B23" s="423"/>
      <c r="C23" s="406" t="s">
        <v>164</v>
      </c>
      <c r="D23" s="406"/>
    </row>
    <row r="24" spans="2:4" ht="12.75">
      <c r="B24" s="423"/>
      <c r="C24" s="360">
        <v>42614</v>
      </c>
      <c r="D24" s="360">
        <v>42248</v>
      </c>
    </row>
    <row r="25" spans="2:4" ht="13.5" thickBot="1">
      <c r="B25" s="208" t="s">
        <v>182</v>
      </c>
      <c r="C25" s="375">
        <v>0.282854147462176</v>
      </c>
      <c r="D25" s="375">
        <v>0.2753601618742632</v>
      </c>
    </row>
    <row r="26" spans="2:4" ht="13.5" thickBot="1">
      <c r="B26" s="208" t="s">
        <v>125</v>
      </c>
      <c r="C26" s="375">
        <v>0.32734111588811976</v>
      </c>
      <c r="D26" s="375">
        <v>0.3287903745014591</v>
      </c>
    </row>
    <row r="27" spans="2:4" ht="13.5" thickBot="1">
      <c r="B27" s="208" t="s">
        <v>183</v>
      </c>
      <c r="C27" s="375">
        <v>0.1588587140714686</v>
      </c>
      <c r="D27" s="375">
        <v>0.1661727940869071</v>
      </c>
    </row>
    <row r="28" spans="2:4" ht="13.5" thickBot="1">
      <c r="B28" s="208" t="s">
        <v>184</v>
      </c>
      <c r="C28" s="375">
        <v>0.23094602257823565</v>
      </c>
      <c r="D28" s="375">
        <v>0.2296766695373707</v>
      </c>
    </row>
    <row r="29" spans="2:4" ht="12.75">
      <c r="B29" s="237" t="s">
        <v>181</v>
      </c>
      <c r="C29" s="376">
        <v>1</v>
      </c>
      <c r="D29" s="376">
        <v>1</v>
      </c>
    </row>
  </sheetData>
  <sheetProtection/>
  <mergeCells count="17">
    <mergeCell ref="K2:L2"/>
    <mergeCell ref="C3:D3"/>
    <mergeCell ref="E3:F3"/>
    <mergeCell ref="G3:H3"/>
    <mergeCell ref="B13:B15"/>
    <mergeCell ref="C13:D14"/>
    <mergeCell ref="K3:L3"/>
    <mergeCell ref="B22:B24"/>
    <mergeCell ref="C22:D22"/>
    <mergeCell ref="C23:D23"/>
    <mergeCell ref="I3:J3"/>
    <mergeCell ref="B2:B4"/>
    <mergeCell ref="C2:D2"/>
    <mergeCell ref="E2:F2"/>
    <mergeCell ref="B11:D11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3:L142"/>
  <sheetViews>
    <sheetView tabSelected="1" zoomScalePageLayoutView="0" workbookViewId="0" topLeftCell="A10">
      <selection activeCell="K27" sqref="K27"/>
    </sheetView>
  </sheetViews>
  <sheetFormatPr defaultColWidth="11.421875" defaultRowHeight="12.75"/>
  <cols>
    <col min="1" max="1" width="3.57421875" style="441" customWidth="1"/>
    <col min="2" max="2" width="2.8515625" style="441" customWidth="1"/>
    <col min="3" max="3" width="70.140625" style="441" customWidth="1"/>
    <col min="4" max="11" width="17.140625" style="441" customWidth="1"/>
    <col min="12" max="12" width="16.8515625" style="441" customWidth="1"/>
    <col min="13" max="13" width="13.8515625" style="441" bestFit="1" customWidth="1"/>
    <col min="14" max="16384" width="11.421875" style="441" customWidth="1"/>
  </cols>
  <sheetData>
    <row r="3" spans="2:11" ht="29.25" customHeight="1">
      <c r="B3" s="437" t="s">
        <v>231</v>
      </c>
      <c r="C3" s="438"/>
      <c r="D3" s="439" t="s">
        <v>232</v>
      </c>
      <c r="E3" s="440"/>
      <c r="F3" s="439" t="s">
        <v>19</v>
      </c>
      <c r="G3" s="440"/>
      <c r="H3" s="439" t="s">
        <v>233</v>
      </c>
      <c r="I3" s="440"/>
      <c r="J3" s="439" t="s">
        <v>234</v>
      </c>
      <c r="K3" s="440"/>
    </row>
    <row r="4" spans="2:11" ht="12" customHeight="1">
      <c r="B4" s="478" t="s">
        <v>235</v>
      </c>
      <c r="C4" s="479"/>
      <c r="D4" s="442">
        <v>42643</v>
      </c>
      <c r="E4" s="443">
        <v>42430</v>
      </c>
      <c r="F4" s="442">
        <v>42643</v>
      </c>
      <c r="G4" s="443">
        <v>42430</v>
      </c>
      <c r="H4" s="442">
        <v>42643</v>
      </c>
      <c r="I4" s="443">
        <v>42430</v>
      </c>
      <c r="J4" s="442">
        <v>42643</v>
      </c>
      <c r="K4" s="443">
        <v>42430</v>
      </c>
    </row>
    <row r="5" spans="2:11" ht="12">
      <c r="B5" s="480"/>
      <c r="C5" s="481"/>
      <c r="D5" s="444" t="s">
        <v>236</v>
      </c>
      <c r="E5" s="445" t="s">
        <v>236</v>
      </c>
      <c r="F5" s="444" t="s">
        <v>236</v>
      </c>
      <c r="G5" s="445" t="s">
        <v>236</v>
      </c>
      <c r="H5" s="444" t="s">
        <v>236</v>
      </c>
      <c r="I5" s="445" t="s">
        <v>236</v>
      </c>
      <c r="J5" s="444" t="s">
        <v>236</v>
      </c>
      <c r="K5" s="445" t="s">
        <v>236</v>
      </c>
    </row>
    <row r="6" spans="2:11" ht="12">
      <c r="B6" s="446" t="s">
        <v>237</v>
      </c>
      <c r="D6" s="447">
        <v>565243795</v>
      </c>
      <c r="E6" s="448">
        <v>546693197</v>
      </c>
      <c r="F6" s="447">
        <v>222344873</v>
      </c>
      <c r="G6" s="448">
        <v>283396502</v>
      </c>
      <c r="H6" s="447">
        <v>78345335</v>
      </c>
      <c r="I6" s="448">
        <v>26739595</v>
      </c>
      <c r="J6" s="447">
        <v>865934003</v>
      </c>
      <c r="K6" s="448">
        <v>856829294</v>
      </c>
    </row>
    <row r="7" spans="2:11" ht="12">
      <c r="B7" s="450"/>
      <c r="C7" s="451" t="s">
        <v>238</v>
      </c>
      <c r="D7" s="447">
        <v>110174499</v>
      </c>
      <c r="E7" s="448">
        <v>76276798</v>
      </c>
      <c r="F7" s="447">
        <v>4649552</v>
      </c>
      <c r="G7" s="448">
        <v>19907975</v>
      </c>
      <c r="H7" s="447">
        <v>105467946</v>
      </c>
      <c r="I7" s="448">
        <v>64834159</v>
      </c>
      <c r="J7" s="447">
        <v>220291997</v>
      </c>
      <c r="K7" s="448">
        <v>161018932</v>
      </c>
    </row>
    <row r="8" spans="2:11" ht="12">
      <c r="B8" s="450"/>
      <c r="C8" s="451" t="s">
        <v>239</v>
      </c>
      <c r="D8" s="447">
        <v>1238700</v>
      </c>
      <c r="E8" s="448">
        <v>500181</v>
      </c>
      <c r="F8" s="447">
        <v>27826</v>
      </c>
      <c r="G8" s="448">
        <v>26446</v>
      </c>
      <c r="H8" s="447">
        <v>46468</v>
      </c>
      <c r="I8" s="448">
        <v>41848</v>
      </c>
      <c r="J8" s="447">
        <v>1312994</v>
      </c>
      <c r="K8" s="448">
        <v>568475</v>
      </c>
    </row>
    <row r="9" spans="2:11" ht="12">
      <c r="B9" s="450"/>
      <c r="C9" s="451" t="s">
        <v>240</v>
      </c>
      <c r="D9" s="447">
        <v>5493119</v>
      </c>
      <c r="E9" s="448">
        <v>869567</v>
      </c>
      <c r="F9" s="447">
        <v>8655913</v>
      </c>
      <c r="G9" s="448">
        <v>4575827</v>
      </c>
      <c r="H9" s="447">
        <v>431708</v>
      </c>
      <c r="I9" s="448">
        <v>370605</v>
      </c>
      <c r="J9" s="447">
        <v>14580740</v>
      </c>
      <c r="K9" s="448">
        <v>5815999</v>
      </c>
    </row>
    <row r="10" spans="2:11" ht="12">
      <c r="B10" s="450"/>
      <c r="C10" s="451" t="s">
        <v>241</v>
      </c>
      <c r="D10" s="447">
        <v>317899195</v>
      </c>
      <c r="E10" s="448">
        <v>341882526</v>
      </c>
      <c r="F10" s="447">
        <v>184749669</v>
      </c>
      <c r="G10" s="448">
        <v>234976837</v>
      </c>
      <c r="H10" s="447">
        <v>5688434</v>
      </c>
      <c r="I10" s="448">
        <v>6414273</v>
      </c>
      <c r="J10" s="447">
        <v>508337298</v>
      </c>
      <c r="K10" s="448">
        <v>583273636</v>
      </c>
    </row>
    <row r="11" spans="2:11" ht="12">
      <c r="B11" s="450"/>
      <c r="C11" s="451" t="s">
        <v>242</v>
      </c>
      <c r="D11" s="447">
        <v>79921284</v>
      </c>
      <c r="E11" s="448">
        <v>77933451</v>
      </c>
      <c r="F11" s="447">
        <v>5793831</v>
      </c>
      <c r="G11" s="448">
        <v>9690948</v>
      </c>
      <c r="H11" s="447">
        <v>-39356162</v>
      </c>
      <c r="I11" s="448">
        <v>-51904797</v>
      </c>
      <c r="J11" s="447">
        <v>46358953</v>
      </c>
      <c r="K11" s="448">
        <v>35719602</v>
      </c>
    </row>
    <row r="12" spans="2:11" ht="12">
      <c r="B12" s="450"/>
      <c r="C12" s="451" t="s">
        <v>243</v>
      </c>
      <c r="D12" s="447">
        <v>32672748</v>
      </c>
      <c r="E12" s="448">
        <v>33846916</v>
      </c>
      <c r="F12" s="447">
        <v>2092590</v>
      </c>
      <c r="G12" s="448">
        <v>2053615</v>
      </c>
      <c r="H12" s="447">
        <v>5945515</v>
      </c>
      <c r="I12" s="448">
        <v>6964507</v>
      </c>
      <c r="J12" s="447">
        <v>40710853</v>
      </c>
      <c r="K12" s="448">
        <v>42865038</v>
      </c>
    </row>
    <row r="13" spans="2:11" ht="12">
      <c r="B13" s="450"/>
      <c r="C13" s="451" t="s">
        <v>244</v>
      </c>
      <c r="D13" s="447">
        <v>17844250</v>
      </c>
      <c r="E13" s="448">
        <v>15383758</v>
      </c>
      <c r="F13" s="447">
        <v>16375492</v>
      </c>
      <c r="G13" s="448">
        <v>12164854</v>
      </c>
      <c r="H13" s="447">
        <v>121426</v>
      </c>
      <c r="I13" s="448">
        <v>19000</v>
      </c>
      <c r="J13" s="447">
        <v>34341168</v>
      </c>
      <c r="K13" s="448">
        <v>27567612</v>
      </c>
    </row>
    <row r="14" spans="5:11" ht="12">
      <c r="E14" s="452"/>
      <c r="G14" s="452"/>
      <c r="I14" s="452"/>
      <c r="K14" s="452"/>
    </row>
    <row r="15" spans="2:11" ht="24">
      <c r="B15" s="450"/>
      <c r="C15" s="453" t="s">
        <v>245</v>
      </c>
      <c r="D15" s="447">
        <v>0</v>
      </c>
      <c r="E15" s="448">
        <v>0</v>
      </c>
      <c r="F15" s="447">
        <v>0</v>
      </c>
      <c r="G15" s="448"/>
      <c r="H15" s="447">
        <v>0</v>
      </c>
      <c r="I15" s="448"/>
      <c r="J15" s="447">
        <v>0</v>
      </c>
      <c r="K15" s="448">
        <v>0</v>
      </c>
    </row>
    <row r="16" spans="5:11" ht="12">
      <c r="E16" s="452"/>
      <c r="G16" s="452"/>
      <c r="I16" s="452"/>
      <c r="K16" s="452"/>
    </row>
    <row r="17" spans="2:11" ht="12">
      <c r="B17" s="454" t="s">
        <v>246</v>
      </c>
      <c r="D17" s="447">
        <v>2881340229</v>
      </c>
      <c r="E17" s="448">
        <v>2848142707</v>
      </c>
      <c r="F17" s="447">
        <v>794222324</v>
      </c>
      <c r="G17" s="448">
        <v>766740596</v>
      </c>
      <c r="H17" s="447">
        <v>849035592</v>
      </c>
      <c r="I17" s="448">
        <v>840713253</v>
      </c>
      <c r="J17" s="447">
        <v>4524598145</v>
      </c>
      <c r="K17" s="448">
        <v>4455596556</v>
      </c>
    </row>
    <row r="18" spans="2:11" ht="12">
      <c r="B18" s="450"/>
      <c r="C18" s="451" t="s">
        <v>247</v>
      </c>
      <c r="D18" s="447">
        <v>29216576</v>
      </c>
      <c r="E18" s="448">
        <v>25113504</v>
      </c>
      <c r="F18" s="447">
        <v>28677</v>
      </c>
      <c r="G18" s="448">
        <v>31731</v>
      </c>
      <c r="H18" s="447">
        <v>0</v>
      </c>
      <c r="I18" s="448">
        <v>0</v>
      </c>
      <c r="J18" s="447">
        <v>29245253</v>
      </c>
      <c r="K18" s="448">
        <v>25145235</v>
      </c>
    </row>
    <row r="19" spans="2:11" ht="12">
      <c r="B19" s="450"/>
      <c r="C19" s="451" t="s">
        <v>248</v>
      </c>
      <c r="D19" s="447">
        <v>5383528</v>
      </c>
      <c r="E19" s="448">
        <v>4553816</v>
      </c>
      <c r="F19" s="447">
        <v>820754</v>
      </c>
      <c r="G19" s="448">
        <v>997470</v>
      </c>
      <c r="H19" s="447">
        <v>-1342</v>
      </c>
      <c r="I19" s="448">
        <v>79941</v>
      </c>
      <c r="J19" s="447">
        <v>6202940</v>
      </c>
      <c r="K19" s="448">
        <v>5631227</v>
      </c>
    </row>
    <row r="20" spans="2:11" ht="12">
      <c r="B20" s="450"/>
      <c r="C20" s="451" t="s">
        <v>249</v>
      </c>
      <c r="D20" s="447">
        <v>28257</v>
      </c>
      <c r="E20" s="448">
        <v>29242</v>
      </c>
      <c r="F20" s="447">
        <v>18884237</v>
      </c>
      <c r="G20" s="448">
        <v>14379675</v>
      </c>
      <c r="H20" s="447">
        <v>149508</v>
      </c>
      <c r="I20" s="448">
        <v>141863</v>
      </c>
      <c r="J20" s="447">
        <v>19062002</v>
      </c>
      <c r="K20" s="448">
        <v>14550780</v>
      </c>
    </row>
    <row r="21" spans="2:11" ht="12">
      <c r="B21" s="450"/>
      <c r="C21" s="451" t="s">
        <v>250</v>
      </c>
      <c r="D21" s="447">
        <v>14603853</v>
      </c>
      <c r="E21" s="448">
        <v>0</v>
      </c>
      <c r="F21" s="447">
        <v>0</v>
      </c>
      <c r="G21" s="448">
        <v>0</v>
      </c>
      <c r="H21" s="447">
        <v>0</v>
      </c>
      <c r="I21" s="448">
        <v>0</v>
      </c>
      <c r="J21" s="447">
        <v>14603853</v>
      </c>
      <c r="K21" s="448">
        <v>0</v>
      </c>
    </row>
    <row r="22" spans="2:11" ht="12">
      <c r="B22" s="450"/>
      <c r="C22" s="451" t="s">
        <v>251</v>
      </c>
      <c r="D22" s="447">
        <v>29874294</v>
      </c>
      <c r="E22" s="448">
        <v>32780878</v>
      </c>
      <c r="F22" s="447">
        <v>59745</v>
      </c>
      <c r="G22" s="448">
        <v>58690</v>
      </c>
      <c r="H22" s="447">
        <v>-59745</v>
      </c>
      <c r="I22" s="448">
        <v>-58690</v>
      </c>
      <c r="J22" s="447">
        <v>29874294</v>
      </c>
      <c r="K22" s="448">
        <v>32780878</v>
      </c>
    </row>
    <row r="23" spans="2:11" ht="12">
      <c r="B23" s="450"/>
      <c r="C23" s="451" t="s">
        <v>252</v>
      </c>
      <c r="D23" s="447">
        <v>18225742</v>
      </c>
      <c r="E23" s="448">
        <v>20111035</v>
      </c>
      <c r="F23" s="447">
        <v>23608193</v>
      </c>
      <c r="G23" s="448">
        <v>22470595</v>
      </c>
      <c r="H23" s="447">
        <v>-768294</v>
      </c>
      <c r="I23" s="448">
        <v>-1070865</v>
      </c>
      <c r="J23" s="447">
        <v>41065641</v>
      </c>
      <c r="K23" s="448">
        <v>41510765</v>
      </c>
    </row>
    <row r="24" spans="2:11" ht="12">
      <c r="B24" s="450"/>
      <c r="C24" s="451" t="s">
        <v>253</v>
      </c>
      <c r="D24" s="447">
        <v>24860356</v>
      </c>
      <c r="E24" s="448">
        <v>24860356</v>
      </c>
      <c r="F24" s="447">
        <v>2240478</v>
      </c>
      <c r="G24" s="448">
        <v>2240478</v>
      </c>
      <c r="H24" s="447">
        <v>860156821</v>
      </c>
      <c r="I24" s="448">
        <v>860156821</v>
      </c>
      <c r="J24" s="447">
        <v>887257655</v>
      </c>
      <c r="K24" s="448">
        <v>887257655</v>
      </c>
    </row>
    <row r="25" spans="2:11" ht="12">
      <c r="B25" s="450"/>
      <c r="C25" s="451" t="s">
        <v>254</v>
      </c>
      <c r="D25" s="447">
        <v>2741170983</v>
      </c>
      <c r="E25" s="448">
        <v>2722198590</v>
      </c>
      <c r="F25" s="447">
        <v>748083418</v>
      </c>
      <c r="G25" s="448">
        <v>726220241</v>
      </c>
      <c r="H25" s="447">
        <v>-26065224</v>
      </c>
      <c r="I25" s="448">
        <v>-29359136</v>
      </c>
      <c r="J25" s="447">
        <v>3463189177</v>
      </c>
      <c r="K25" s="448">
        <v>3419059695</v>
      </c>
    </row>
    <row r="26" spans="2:11" ht="12">
      <c r="B26" s="450"/>
      <c r="C26" s="451" t="s">
        <v>255</v>
      </c>
      <c r="D26" s="447">
        <v>0</v>
      </c>
      <c r="E26" s="448">
        <v>0</v>
      </c>
      <c r="F26" s="447">
        <v>0</v>
      </c>
      <c r="G26" s="448">
        <v>0</v>
      </c>
      <c r="H26" s="447">
        <v>8134138</v>
      </c>
      <c r="I26" s="448">
        <v>8147242</v>
      </c>
      <c r="J26" s="447">
        <v>8134138</v>
      </c>
      <c r="K26" s="448">
        <v>8147242</v>
      </c>
    </row>
    <row r="27" spans="2:11" ht="12">
      <c r="B27" s="450"/>
      <c r="C27" s="451" t="s">
        <v>256</v>
      </c>
      <c r="D27" s="447">
        <v>17976640</v>
      </c>
      <c r="E27" s="448">
        <v>18495286</v>
      </c>
      <c r="F27" s="447">
        <v>496822</v>
      </c>
      <c r="G27" s="448">
        <v>341716</v>
      </c>
      <c r="H27" s="447">
        <v>7489730</v>
      </c>
      <c r="I27" s="448">
        <v>2676077</v>
      </c>
      <c r="J27" s="447">
        <v>25963192</v>
      </c>
      <c r="K27" s="448">
        <v>21513079</v>
      </c>
    </row>
    <row r="28" spans="5:11" ht="12">
      <c r="E28" s="452"/>
      <c r="G28" s="452"/>
      <c r="I28" s="452"/>
      <c r="K28" s="452"/>
    </row>
    <row r="29" spans="2:11" ht="12">
      <c r="B29" s="455" t="s">
        <v>257</v>
      </c>
      <c r="C29" s="456"/>
      <c r="D29" s="457">
        <v>3446584024</v>
      </c>
      <c r="E29" s="458">
        <v>3394835904</v>
      </c>
      <c r="F29" s="457">
        <v>1016567197</v>
      </c>
      <c r="G29" s="458">
        <v>1050137098</v>
      </c>
      <c r="H29" s="457">
        <v>927380927</v>
      </c>
      <c r="I29" s="458">
        <v>867452848</v>
      </c>
      <c r="J29" s="457">
        <v>5390532148</v>
      </c>
      <c r="K29" s="458">
        <v>5312425850</v>
      </c>
    </row>
    <row r="32" spans="4:11" ht="12">
      <c r="D32" s="449"/>
      <c r="E32" s="449"/>
      <c r="F32" s="449"/>
      <c r="G32" s="449"/>
      <c r="H32" s="449"/>
      <c r="I32" s="449"/>
      <c r="J32" s="449"/>
      <c r="K32" s="449"/>
    </row>
    <row r="34" spans="2:11" ht="12" customHeight="1">
      <c r="B34" s="437" t="s">
        <v>231</v>
      </c>
      <c r="C34" s="438"/>
      <c r="D34" s="462" t="s">
        <v>232</v>
      </c>
      <c r="E34" s="477"/>
      <c r="F34" s="462" t="s">
        <v>19</v>
      </c>
      <c r="G34" s="477"/>
      <c r="H34" s="462" t="s">
        <v>233</v>
      </c>
      <c r="I34" s="477"/>
      <c r="J34" s="462" t="s">
        <v>234</v>
      </c>
      <c r="K34" s="477"/>
    </row>
    <row r="35" spans="2:11" ht="12">
      <c r="B35" s="482" t="s">
        <v>258</v>
      </c>
      <c r="C35" s="483"/>
      <c r="D35" s="442">
        <v>42643</v>
      </c>
      <c r="E35" s="443">
        <v>42430</v>
      </c>
      <c r="F35" s="442">
        <v>42643</v>
      </c>
      <c r="G35" s="443">
        <v>42430</v>
      </c>
      <c r="H35" s="442">
        <v>42643</v>
      </c>
      <c r="I35" s="443">
        <v>42430</v>
      </c>
      <c r="J35" s="442">
        <v>42643</v>
      </c>
      <c r="K35" s="443">
        <v>42430</v>
      </c>
    </row>
    <row r="36" spans="2:11" ht="12">
      <c r="B36" s="484"/>
      <c r="C36" s="485"/>
      <c r="D36" s="444" t="s">
        <v>236</v>
      </c>
      <c r="E36" s="445" t="s">
        <v>236</v>
      </c>
      <c r="F36" s="444" t="s">
        <v>236</v>
      </c>
      <c r="G36" s="445" t="s">
        <v>236</v>
      </c>
      <c r="H36" s="444" t="s">
        <v>236</v>
      </c>
      <c r="I36" s="445" t="s">
        <v>236</v>
      </c>
      <c r="J36" s="444" t="s">
        <v>236</v>
      </c>
      <c r="K36" s="445" t="s">
        <v>236</v>
      </c>
    </row>
    <row r="37" spans="2:11" ht="12">
      <c r="B37" s="459" t="s">
        <v>259</v>
      </c>
      <c r="D37" s="447">
        <v>450113387</v>
      </c>
      <c r="E37" s="448">
        <v>639169616</v>
      </c>
      <c r="F37" s="447">
        <v>193695459</v>
      </c>
      <c r="G37" s="448">
        <v>343418503</v>
      </c>
      <c r="H37" s="447">
        <v>-32483592</v>
      </c>
      <c r="I37" s="448">
        <v>-40782132</v>
      </c>
      <c r="J37" s="447">
        <v>611325254</v>
      </c>
      <c r="K37" s="448">
        <v>941805987</v>
      </c>
    </row>
    <row r="38" spans="2:11" ht="12">
      <c r="B38" s="450"/>
      <c r="C38" s="451" t="s">
        <v>260</v>
      </c>
      <c r="D38" s="447">
        <v>28612142</v>
      </c>
      <c r="E38" s="448">
        <v>27396381</v>
      </c>
      <c r="F38" s="447">
        <v>102</v>
      </c>
      <c r="G38" s="448">
        <v>95</v>
      </c>
      <c r="H38" s="447">
        <v>0</v>
      </c>
      <c r="I38" s="448">
        <v>0</v>
      </c>
      <c r="J38" s="447">
        <v>28612244</v>
      </c>
      <c r="K38" s="448">
        <v>27396476</v>
      </c>
    </row>
    <row r="39" spans="2:11" ht="12">
      <c r="B39" s="450"/>
      <c r="C39" s="451" t="s">
        <v>261</v>
      </c>
      <c r="D39" s="447">
        <v>306450416</v>
      </c>
      <c r="E39" s="448">
        <v>340887553</v>
      </c>
      <c r="F39" s="447">
        <v>128277098</v>
      </c>
      <c r="G39" s="448">
        <v>131688103</v>
      </c>
      <c r="H39" s="447">
        <v>20597354</v>
      </c>
      <c r="I39" s="448">
        <v>168727764</v>
      </c>
      <c r="J39" s="447">
        <v>455324868</v>
      </c>
      <c r="K39" s="448">
        <v>641303420</v>
      </c>
    </row>
    <row r="40" spans="2:11" ht="12">
      <c r="B40" s="450"/>
      <c r="C40" s="451" t="s">
        <v>262</v>
      </c>
      <c r="D40" s="447">
        <v>57755797</v>
      </c>
      <c r="E40" s="448">
        <v>241591548</v>
      </c>
      <c r="F40" s="447">
        <v>53815965</v>
      </c>
      <c r="G40" s="448">
        <v>202536840</v>
      </c>
      <c r="H40" s="447">
        <v>-53080946</v>
      </c>
      <c r="I40" s="448">
        <v>-210109778</v>
      </c>
      <c r="J40" s="447">
        <v>58490816</v>
      </c>
      <c r="K40" s="448">
        <v>234018610</v>
      </c>
    </row>
    <row r="41" spans="2:11" ht="12">
      <c r="B41" s="450"/>
      <c r="C41" s="451" t="s">
        <v>263</v>
      </c>
      <c r="D41" s="447">
        <v>11587672</v>
      </c>
      <c r="E41" s="448">
        <v>9229693</v>
      </c>
      <c r="F41" s="447">
        <v>104</v>
      </c>
      <c r="G41" s="448">
        <v>36140</v>
      </c>
      <c r="H41" s="447">
        <v>0</v>
      </c>
      <c r="I41" s="448">
        <v>0</v>
      </c>
      <c r="J41" s="447">
        <v>11587776</v>
      </c>
      <c r="K41" s="448">
        <v>9265833</v>
      </c>
    </row>
    <row r="42" spans="2:11" ht="12">
      <c r="B42" s="450"/>
      <c r="C42" s="451" t="s">
        <v>264</v>
      </c>
      <c r="D42" s="447">
        <v>45684030</v>
      </c>
      <c r="E42" s="448">
        <v>20041111</v>
      </c>
      <c r="F42" s="447">
        <v>103765</v>
      </c>
      <c r="G42" s="448">
        <v>12004</v>
      </c>
      <c r="H42" s="447">
        <v>0</v>
      </c>
      <c r="I42" s="448">
        <v>599882</v>
      </c>
      <c r="J42" s="447">
        <v>45787795</v>
      </c>
      <c r="K42" s="448">
        <v>20652997</v>
      </c>
    </row>
    <row r="43" spans="2:11" ht="12">
      <c r="B43" s="450"/>
      <c r="C43" s="451" t="s">
        <v>265</v>
      </c>
      <c r="D43" s="447">
        <v>0</v>
      </c>
      <c r="E43" s="448">
        <v>0</v>
      </c>
      <c r="F43" s="447">
        <v>0</v>
      </c>
      <c r="G43" s="448">
        <v>0</v>
      </c>
      <c r="H43" s="447">
        <v>0</v>
      </c>
      <c r="I43" s="448">
        <v>0</v>
      </c>
      <c r="J43" s="447">
        <v>0</v>
      </c>
      <c r="K43" s="448">
        <v>0</v>
      </c>
    </row>
    <row r="44" spans="2:11" ht="12">
      <c r="B44" s="450"/>
      <c r="C44" s="451" t="s">
        <v>266</v>
      </c>
      <c r="D44" s="447">
        <v>23330</v>
      </c>
      <c r="E44" s="448">
        <v>23330</v>
      </c>
      <c r="F44" s="447">
        <v>11498425</v>
      </c>
      <c r="G44" s="448">
        <v>9145321</v>
      </c>
      <c r="H44" s="447">
        <v>0</v>
      </c>
      <c r="I44" s="448">
        <v>0</v>
      </c>
      <c r="J44" s="447">
        <v>11521755</v>
      </c>
      <c r="K44" s="448">
        <v>9168651</v>
      </c>
    </row>
    <row r="45" spans="5:11" ht="12">
      <c r="E45" s="452"/>
      <c r="G45" s="452"/>
      <c r="I45" s="452"/>
      <c r="K45" s="452"/>
    </row>
    <row r="46" spans="2:11" ht="24">
      <c r="B46" s="450"/>
      <c r="C46" s="453" t="s">
        <v>267</v>
      </c>
      <c r="D46" s="447">
        <v>0</v>
      </c>
      <c r="E46" s="448"/>
      <c r="F46" s="447">
        <v>0</v>
      </c>
      <c r="G46" s="448"/>
      <c r="H46" s="447">
        <v>0</v>
      </c>
      <c r="I46" s="448"/>
      <c r="J46" s="447">
        <v>0</v>
      </c>
      <c r="K46" s="448">
        <v>0</v>
      </c>
    </row>
    <row r="47" spans="5:11" ht="12">
      <c r="E47" s="452"/>
      <c r="G47" s="452"/>
      <c r="I47" s="452"/>
      <c r="K47" s="452"/>
    </row>
    <row r="48" spans="2:11" ht="12">
      <c r="B48" s="454" t="s">
        <v>268</v>
      </c>
      <c r="D48" s="447">
        <v>1215437351</v>
      </c>
      <c r="E48" s="448">
        <v>1190901951</v>
      </c>
      <c r="F48" s="447">
        <v>102814953</v>
      </c>
      <c r="G48" s="448">
        <v>54306496</v>
      </c>
      <c r="H48" s="447">
        <v>-43815409</v>
      </c>
      <c r="I48" s="448">
        <v>-29592934</v>
      </c>
      <c r="J48" s="447">
        <v>1274436895</v>
      </c>
      <c r="K48" s="448">
        <v>1215615513</v>
      </c>
    </row>
    <row r="49" spans="2:11" ht="12">
      <c r="B49" s="450"/>
      <c r="C49" s="451" t="s">
        <v>269</v>
      </c>
      <c r="D49" s="447">
        <v>946070971</v>
      </c>
      <c r="E49" s="448">
        <v>905387924</v>
      </c>
      <c r="F49" s="447">
        <v>0</v>
      </c>
      <c r="G49" s="448">
        <v>0</v>
      </c>
      <c r="H49" s="447">
        <v>0</v>
      </c>
      <c r="I49" s="448">
        <v>0</v>
      </c>
      <c r="J49" s="447">
        <v>946070971</v>
      </c>
      <c r="K49" s="448">
        <v>905387924</v>
      </c>
    </row>
    <row r="50" spans="2:11" ht="12">
      <c r="B50" s="450"/>
      <c r="C50" s="451" t="s">
        <v>270</v>
      </c>
      <c r="D50" s="447">
        <v>1661678</v>
      </c>
      <c r="E50" s="448">
        <v>4841138</v>
      </c>
      <c r="F50" s="447">
        <v>27262</v>
      </c>
      <c r="G50" s="448">
        <v>42039</v>
      </c>
      <c r="H50" s="447">
        <v>0</v>
      </c>
      <c r="I50" s="448">
        <v>0</v>
      </c>
      <c r="J50" s="447">
        <v>1688940</v>
      </c>
      <c r="K50" s="448">
        <v>4883177</v>
      </c>
    </row>
    <row r="51" spans="2:11" ht="12">
      <c r="B51" s="450"/>
      <c r="C51" s="451" t="s">
        <v>271</v>
      </c>
      <c r="D51" s="447">
        <v>251527</v>
      </c>
      <c r="E51" s="448">
        <v>251527</v>
      </c>
      <c r="F51" s="447">
        <v>50039511</v>
      </c>
      <c r="G51" s="448">
        <v>0</v>
      </c>
      <c r="H51" s="447">
        <v>-50000000</v>
      </c>
      <c r="I51" s="448">
        <v>0</v>
      </c>
      <c r="J51" s="447">
        <v>291038</v>
      </c>
      <c r="K51" s="448">
        <v>251527</v>
      </c>
    </row>
    <row r="52" spans="2:11" ht="12">
      <c r="B52" s="450"/>
      <c r="C52" s="451" t="s">
        <v>272</v>
      </c>
      <c r="D52" s="447">
        <v>56682719</v>
      </c>
      <c r="E52" s="448">
        <v>50702975</v>
      </c>
      <c r="F52" s="447">
        <v>5461430</v>
      </c>
      <c r="G52" s="448">
        <v>5413164</v>
      </c>
      <c r="H52" s="447">
        <v>0</v>
      </c>
      <c r="I52" s="448">
        <v>0</v>
      </c>
      <c r="J52" s="447">
        <v>62144149</v>
      </c>
      <c r="K52" s="448">
        <v>56116139</v>
      </c>
    </row>
    <row r="53" spans="2:11" ht="12">
      <c r="B53" s="450"/>
      <c r="C53" s="451" t="s">
        <v>273</v>
      </c>
      <c r="D53" s="447">
        <v>196629636</v>
      </c>
      <c r="E53" s="448">
        <v>214384212</v>
      </c>
      <c r="F53" s="447">
        <v>19889323</v>
      </c>
      <c r="G53" s="448">
        <v>21274096</v>
      </c>
      <c r="H53" s="447">
        <v>-6284767</v>
      </c>
      <c r="I53" s="448">
        <v>-42814724</v>
      </c>
      <c r="J53" s="447">
        <v>210234192</v>
      </c>
      <c r="K53" s="448">
        <v>192843584</v>
      </c>
    </row>
    <row r="54" spans="2:11" ht="12">
      <c r="B54" s="450"/>
      <c r="C54" s="451" t="s">
        <v>274</v>
      </c>
      <c r="D54" s="447">
        <v>14140820</v>
      </c>
      <c r="E54" s="448">
        <v>15334175</v>
      </c>
      <c r="F54" s="447">
        <v>26945183</v>
      </c>
      <c r="G54" s="448">
        <v>27141524</v>
      </c>
      <c r="H54" s="447">
        <v>12469358</v>
      </c>
      <c r="I54" s="448">
        <v>13221790</v>
      </c>
      <c r="J54" s="447">
        <v>53555361</v>
      </c>
      <c r="K54" s="448">
        <v>55697489</v>
      </c>
    </row>
    <row r="55" spans="2:11" ht="12">
      <c r="B55" s="450"/>
      <c r="C55" s="451" t="s">
        <v>275</v>
      </c>
      <c r="D55" s="447">
        <v>0</v>
      </c>
      <c r="E55" s="448">
        <v>0</v>
      </c>
      <c r="F55" s="447">
        <v>452244</v>
      </c>
      <c r="G55" s="448">
        <v>435673</v>
      </c>
      <c r="H55" s="447">
        <v>0</v>
      </c>
      <c r="I55" s="448">
        <v>0</v>
      </c>
      <c r="J55" s="447">
        <v>452244</v>
      </c>
      <c r="K55" s="448">
        <v>435673</v>
      </c>
    </row>
    <row r="56" spans="5:11" ht="12">
      <c r="E56" s="452"/>
      <c r="G56" s="452"/>
      <c r="I56" s="452"/>
      <c r="K56" s="452"/>
    </row>
    <row r="57" spans="2:11" ht="12">
      <c r="B57" s="454" t="s">
        <v>276</v>
      </c>
      <c r="D57" s="447">
        <v>1781033286</v>
      </c>
      <c r="E57" s="448">
        <v>1564764337</v>
      </c>
      <c r="F57" s="447">
        <v>720056785</v>
      </c>
      <c r="G57" s="448">
        <v>652412099</v>
      </c>
      <c r="H57" s="447">
        <v>1003679928</v>
      </c>
      <c r="I57" s="448">
        <v>937827914</v>
      </c>
      <c r="J57" s="447">
        <v>3504769999</v>
      </c>
      <c r="K57" s="448">
        <v>3155004350</v>
      </c>
    </row>
    <row r="58" spans="2:11" ht="12" customHeight="1">
      <c r="B58" s="486" t="s">
        <v>277</v>
      </c>
      <c r="C58" s="487"/>
      <c r="D58" s="447">
        <v>1781033286</v>
      </c>
      <c r="E58" s="448">
        <v>1564764337</v>
      </c>
      <c r="F58" s="447">
        <v>720056785</v>
      </c>
      <c r="G58" s="448">
        <v>652412099</v>
      </c>
      <c r="H58" s="447">
        <v>1003679928</v>
      </c>
      <c r="I58" s="448">
        <v>937827914</v>
      </c>
      <c r="J58" s="447">
        <v>2785770270</v>
      </c>
      <c r="K58" s="448">
        <v>2553574780</v>
      </c>
    </row>
    <row r="59" spans="2:11" ht="12">
      <c r="B59" s="450"/>
      <c r="C59" s="451" t="s">
        <v>278</v>
      </c>
      <c r="D59" s="447">
        <v>552777321</v>
      </c>
      <c r="E59" s="448">
        <v>552777321</v>
      </c>
      <c r="F59" s="447">
        <v>230137980</v>
      </c>
      <c r="G59" s="448">
        <v>230137980</v>
      </c>
      <c r="H59" s="447">
        <v>1446193674</v>
      </c>
      <c r="I59" s="448">
        <v>1446193674</v>
      </c>
      <c r="J59" s="447">
        <v>2229108975</v>
      </c>
      <c r="K59" s="448">
        <v>2229108975</v>
      </c>
    </row>
    <row r="60" spans="2:11" ht="12">
      <c r="B60" s="450"/>
      <c r="C60" s="451" t="s">
        <v>279</v>
      </c>
      <c r="D60" s="447">
        <v>1266224844</v>
      </c>
      <c r="E60" s="448">
        <v>1026012237</v>
      </c>
      <c r="F60" s="447">
        <v>807317973</v>
      </c>
      <c r="G60" s="448">
        <v>727063306</v>
      </c>
      <c r="H60" s="447">
        <v>-473806723</v>
      </c>
      <c r="I60" s="448">
        <v>-351327878</v>
      </c>
      <c r="J60" s="447">
        <v>1599736094</v>
      </c>
      <c r="K60" s="448">
        <v>1401747665</v>
      </c>
    </row>
    <row r="61" spans="2:11" ht="12">
      <c r="B61" s="450"/>
      <c r="C61" s="451" t="s">
        <v>280</v>
      </c>
      <c r="D61" s="447">
        <v>85511492</v>
      </c>
      <c r="E61" s="448">
        <v>85511492</v>
      </c>
      <c r="F61" s="447">
        <v>354220</v>
      </c>
      <c r="G61" s="448">
        <v>354220</v>
      </c>
      <c r="H61" s="447">
        <v>-85865712</v>
      </c>
      <c r="I61" s="448">
        <v>-85865712</v>
      </c>
      <c r="J61" s="447">
        <v>0</v>
      </c>
      <c r="K61" s="448">
        <v>0</v>
      </c>
    </row>
    <row r="62" spans="2:11" ht="12">
      <c r="B62" s="450"/>
      <c r="C62" s="451" t="s">
        <v>281</v>
      </c>
      <c r="D62" s="447">
        <v>0</v>
      </c>
      <c r="E62" s="448">
        <v>0</v>
      </c>
      <c r="F62" s="447">
        <v>0</v>
      </c>
      <c r="G62" s="448">
        <v>0</v>
      </c>
      <c r="H62" s="447">
        <v>0</v>
      </c>
      <c r="I62" s="448">
        <v>0</v>
      </c>
      <c r="J62" s="447">
        <v>0</v>
      </c>
      <c r="K62" s="448">
        <v>0</v>
      </c>
    </row>
    <row r="63" spans="2:11" ht="12">
      <c r="B63" s="450"/>
      <c r="C63" s="451" t="s">
        <v>282</v>
      </c>
      <c r="D63" s="447">
        <v>0</v>
      </c>
      <c r="E63" s="448">
        <v>0</v>
      </c>
      <c r="F63" s="447">
        <v>0</v>
      </c>
      <c r="G63" s="448">
        <v>0</v>
      </c>
      <c r="H63" s="447">
        <v>0</v>
      </c>
      <c r="I63" s="448">
        <v>0</v>
      </c>
      <c r="J63" s="447">
        <v>0</v>
      </c>
      <c r="K63" s="448">
        <v>0</v>
      </c>
    </row>
    <row r="64" spans="2:11" ht="12">
      <c r="B64" s="450"/>
      <c r="C64" s="451" t="s">
        <v>283</v>
      </c>
      <c r="D64" s="447">
        <v>-123480371</v>
      </c>
      <c r="E64" s="448">
        <v>-99536713</v>
      </c>
      <c r="F64" s="447">
        <v>-317753388</v>
      </c>
      <c r="G64" s="448">
        <v>-305143407</v>
      </c>
      <c r="H64" s="447">
        <v>117158689</v>
      </c>
      <c r="I64" s="448">
        <v>-71172170</v>
      </c>
      <c r="J64" s="447">
        <v>-1043074799</v>
      </c>
      <c r="K64" s="448">
        <v>-1077281860</v>
      </c>
    </row>
    <row r="65" spans="5:11" ht="12">
      <c r="E65" s="452"/>
      <c r="G65" s="452"/>
      <c r="I65" s="452"/>
      <c r="K65" s="452"/>
    </row>
    <row r="66" spans="2:11" ht="12">
      <c r="B66" s="455" t="s">
        <v>284</v>
      </c>
      <c r="C66" s="451"/>
      <c r="D66" s="447"/>
      <c r="E66" s="448"/>
      <c r="F66" s="447"/>
      <c r="G66" s="448"/>
      <c r="H66" s="447"/>
      <c r="I66" s="448"/>
      <c r="J66" s="447">
        <v>718999729</v>
      </c>
      <c r="K66" s="448">
        <v>601429570</v>
      </c>
    </row>
    <row r="67" spans="5:11" ht="12">
      <c r="E67" s="452"/>
      <c r="G67" s="452"/>
      <c r="I67" s="452"/>
      <c r="K67" s="452"/>
    </row>
    <row r="68" spans="2:11" ht="12">
      <c r="B68" s="460" t="s">
        <v>285</v>
      </c>
      <c r="C68" s="456"/>
      <c r="D68" s="457">
        <v>3446584024</v>
      </c>
      <c r="E68" s="458">
        <v>3394835904</v>
      </c>
      <c r="F68" s="457">
        <v>1016567197</v>
      </c>
      <c r="G68" s="458">
        <v>1050137098</v>
      </c>
      <c r="H68" s="457">
        <v>927380927</v>
      </c>
      <c r="I68" s="458">
        <v>867452848</v>
      </c>
      <c r="J68" s="457">
        <v>5390532148</v>
      </c>
      <c r="K68" s="458">
        <v>5312425850</v>
      </c>
    </row>
    <row r="69" spans="4:12" ht="12">
      <c r="D69" s="449">
        <v>0</v>
      </c>
      <c r="E69" s="449">
        <v>0</v>
      </c>
      <c r="F69" s="449">
        <v>0</v>
      </c>
      <c r="G69" s="449">
        <v>0</v>
      </c>
      <c r="H69" s="449">
        <v>0</v>
      </c>
      <c r="I69" s="449">
        <v>0</v>
      </c>
      <c r="J69" s="449">
        <v>0</v>
      </c>
      <c r="K69" s="449">
        <v>0</v>
      </c>
      <c r="L69" s="449"/>
    </row>
    <row r="70" spans="4:12" ht="12">
      <c r="D70" s="449"/>
      <c r="E70" s="449"/>
      <c r="F70" s="449"/>
      <c r="G70" s="449"/>
      <c r="H70" s="449"/>
      <c r="I70" s="449"/>
      <c r="J70" s="449"/>
      <c r="K70" s="449"/>
      <c r="L70" s="449"/>
    </row>
    <row r="71" spans="4:12" ht="12">
      <c r="D71" s="449"/>
      <c r="E71" s="449"/>
      <c r="F71" s="449"/>
      <c r="G71" s="449"/>
      <c r="H71" s="449"/>
      <c r="I71" s="449"/>
      <c r="J71" s="449"/>
      <c r="K71" s="449"/>
      <c r="L71" s="449"/>
    </row>
    <row r="72" ht="12">
      <c r="K72" s="461"/>
    </row>
    <row r="73" spans="2:8" ht="30.75" customHeight="1">
      <c r="B73" s="437" t="s">
        <v>231</v>
      </c>
      <c r="C73" s="438"/>
      <c r="D73" s="462" t="s">
        <v>232</v>
      </c>
      <c r="E73" s="462" t="s">
        <v>19</v>
      </c>
      <c r="F73" s="462" t="s">
        <v>233</v>
      </c>
      <c r="G73" s="462" t="s">
        <v>234</v>
      </c>
      <c r="H73" s="461"/>
    </row>
    <row r="74" spans="2:8" ht="12">
      <c r="B74" s="482" t="s">
        <v>286</v>
      </c>
      <c r="C74" s="483"/>
      <c r="D74" s="442">
        <v>42643</v>
      </c>
      <c r="E74" s="442">
        <v>42643</v>
      </c>
      <c r="F74" s="442">
        <v>42643</v>
      </c>
      <c r="G74" s="442">
        <v>42643</v>
      </c>
      <c r="H74" s="461"/>
    </row>
    <row r="75" spans="2:8" ht="12">
      <c r="B75" s="484"/>
      <c r="C75" s="485"/>
      <c r="D75" s="463" t="s">
        <v>236</v>
      </c>
      <c r="E75" s="463" t="s">
        <v>236</v>
      </c>
      <c r="F75" s="463" t="s">
        <v>236</v>
      </c>
      <c r="G75" s="463" t="s">
        <v>236</v>
      </c>
      <c r="H75" s="461"/>
    </row>
    <row r="76" spans="2:8" ht="12">
      <c r="B76" s="460" t="s">
        <v>287</v>
      </c>
      <c r="C76" s="464"/>
      <c r="D76" s="465">
        <v>1008342414</v>
      </c>
      <c r="E76" s="465">
        <v>784232310</v>
      </c>
      <c r="F76" s="465">
        <v>-259141199</v>
      </c>
      <c r="G76" s="465">
        <v>1533433525</v>
      </c>
      <c r="H76" s="461"/>
    </row>
    <row r="77" spans="2:8" ht="12">
      <c r="B77" s="466"/>
      <c r="C77" s="453" t="s">
        <v>288</v>
      </c>
      <c r="D77" s="457">
        <v>1001473093</v>
      </c>
      <c r="E77" s="457">
        <v>781997095</v>
      </c>
      <c r="F77" s="457">
        <v>-259476711</v>
      </c>
      <c r="G77" s="457">
        <v>1523993477</v>
      </c>
      <c r="H77" s="461"/>
    </row>
    <row r="78" spans="2:8" ht="12">
      <c r="B78" s="466"/>
      <c r="C78" s="467" t="s">
        <v>289</v>
      </c>
      <c r="D78" s="468">
        <v>899820073</v>
      </c>
      <c r="E78" s="468">
        <v>699150991</v>
      </c>
      <c r="F78" s="468">
        <v>-225756085</v>
      </c>
      <c r="G78" s="468">
        <v>1373214979</v>
      </c>
      <c r="H78" s="461"/>
    </row>
    <row r="79" spans="2:8" ht="12">
      <c r="B79" s="466"/>
      <c r="C79" s="467" t="s">
        <v>290</v>
      </c>
      <c r="D79" s="468">
        <v>63062411</v>
      </c>
      <c r="E79" s="468">
        <v>4370071</v>
      </c>
      <c r="F79" s="468">
        <v>0</v>
      </c>
      <c r="G79" s="468">
        <v>67432482</v>
      </c>
      <c r="H79" s="461"/>
    </row>
    <row r="80" spans="2:8" ht="12">
      <c r="B80" s="466"/>
      <c r="C80" s="467" t="s">
        <v>291</v>
      </c>
      <c r="D80" s="468">
        <v>38590609</v>
      </c>
      <c r="E80" s="468">
        <v>78476033</v>
      </c>
      <c r="F80" s="468">
        <v>-33720626</v>
      </c>
      <c r="G80" s="468">
        <v>83346016</v>
      </c>
      <c r="H80" s="461"/>
    </row>
    <row r="81" spans="2:8" ht="12">
      <c r="B81" s="466"/>
      <c r="C81" s="453" t="s">
        <v>292</v>
      </c>
      <c r="D81" s="468">
        <v>6869321</v>
      </c>
      <c r="E81" s="468">
        <v>2235215</v>
      </c>
      <c r="F81" s="468">
        <v>335512</v>
      </c>
      <c r="G81" s="468">
        <v>9440048</v>
      </c>
      <c r="H81" s="461"/>
    </row>
    <row r="82" ht="12">
      <c r="H82" s="461"/>
    </row>
    <row r="83" spans="2:8" ht="12">
      <c r="B83" s="460" t="s">
        <v>293</v>
      </c>
      <c r="C83" s="469"/>
      <c r="D83" s="465">
        <v>-569448275</v>
      </c>
      <c r="E83" s="465">
        <v>-618545045</v>
      </c>
      <c r="F83" s="465">
        <v>263629446</v>
      </c>
      <c r="G83" s="465">
        <v>-924363874</v>
      </c>
      <c r="H83" s="461"/>
    </row>
    <row r="84" spans="2:8" ht="12">
      <c r="B84" s="466"/>
      <c r="C84" s="467" t="s">
        <v>294</v>
      </c>
      <c r="D84" s="468">
        <v>-208855992</v>
      </c>
      <c r="E84" s="468">
        <v>-556048148</v>
      </c>
      <c r="F84" s="468">
        <v>227589628</v>
      </c>
      <c r="G84" s="468">
        <v>-537314512</v>
      </c>
      <c r="H84" s="461"/>
    </row>
    <row r="85" spans="2:8" ht="12">
      <c r="B85" s="466"/>
      <c r="C85" s="467" t="s">
        <v>295</v>
      </c>
      <c r="D85" s="468">
        <v>-217636163</v>
      </c>
      <c r="E85" s="468">
        <v>0</v>
      </c>
      <c r="F85" s="468">
        <v>0</v>
      </c>
      <c r="G85" s="468">
        <v>-217636163</v>
      </c>
      <c r="H85" s="470"/>
    </row>
    <row r="86" spans="2:8" ht="12">
      <c r="B86" s="466"/>
      <c r="C86" s="467" t="s">
        <v>296</v>
      </c>
      <c r="D86" s="468">
        <v>-110438683</v>
      </c>
      <c r="E86" s="468">
        <v>-38260781</v>
      </c>
      <c r="F86" s="468">
        <v>34391340</v>
      </c>
      <c r="G86" s="468">
        <v>-114308124</v>
      </c>
      <c r="H86" s="470"/>
    </row>
    <row r="87" spans="2:8" ht="12">
      <c r="B87" s="466"/>
      <c r="C87" s="467" t="s">
        <v>297</v>
      </c>
      <c r="D87" s="468">
        <v>-32517437</v>
      </c>
      <c r="E87" s="468">
        <v>-24236116</v>
      </c>
      <c r="F87" s="468">
        <v>1648478</v>
      </c>
      <c r="G87" s="468">
        <v>-55105075</v>
      </c>
      <c r="H87" s="470"/>
    </row>
    <row r="89" spans="2:8" ht="12">
      <c r="B89" s="460" t="s">
        <v>298</v>
      </c>
      <c r="C89" s="469"/>
      <c r="D89" s="457">
        <v>438894139</v>
      </c>
      <c r="E89" s="457">
        <v>165687265</v>
      </c>
      <c r="F89" s="457">
        <v>4488247</v>
      </c>
      <c r="G89" s="457">
        <v>609069651</v>
      </c>
      <c r="H89" s="461"/>
    </row>
    <row r="91" spans="2:8" ht="12">
      <c r="B91" s="450"/>
      <c r="C91" s="453" t="s">
        <v>299</v>
      </c>
      <c r="D91" s="468">
        <v>4824626</v>
      </c>
      <c r="E91" s="468">
        <v>3691786</v>
      </c>
      <c r="F91" s="468">
        <v>0</v>
      </c>
      <c r="G91" s="468">
        <v>8516412</v>
      </c>
      <c r="H91" s="470"/>
    </row>
    <row r="92" spans="2:8" ht="12">
      <c r="B92" s="450"/>
      <c r="C92" s="453" t="s">
        <v>300</v>
      </c>
      <c r="D92" s="468">
        <v>-34854698</v>
      </c>
      <c r="E92" s="468">
        <v>-20974763</v>
      </c>
      <c r="F92" s="468">
        <v>-19323920</v>
      </c>
      <c r="G92" s="468">
        <v>-75153381</v>
      </c>
      <c r="H92" s="470"/>
    </row>
    <row r="93" spans="2:8" ht="12">
      <c r="B93" s="450"/>
      <c r="C93" s="453" t="s">
        <v>301</v>
      </c>
      <c r="D93" s="468">
        <v>-79199537</v>
      </c>
      <c r="E93" s="468">
        <v>-32905997</v>
      </c>
      <c r="F93" s="468">
        <v>1784985</v>
      </c>
      <c r="G93" s="468">
        <v>-110320549</v>
      </c>
      <c r="H93" s="470"/>
    </row>
    <row r="95" spans="2:8" ht="12">
      <c r="B95" s="460" t="s">
        <v>302</v>
      </c>
      <c r="C95" s="469"/>
      <c r="D95" s="457">
        <v>329664530</v>
      </c>
      <c r="E95" s="457">
        <v>115498291</v>
      </c>
      <c r="F95" s="457">
        <v>-13050688</v>
      </c>
      <c r="G95" s="457">
        <v>432112133</v>
      </c>
      <c r="H95" s="461"/>
    </row>
    <row r="97" spans="2:8" ht="12">
      <c r="B97" s="466"/>
      <c r="C97" s="453" t="s">
        <v>303</v>
      </c>
      <c r="D97" s="468">
        <v>-77847607</v>
      </c>
      <c r="E97" s="468">
        <v>-17611695</v>
      </c>
      <c r="F97" s="468">
        <v>712044</v>
      </c>
      <c r="G97" s="468">
        <v>-94747258</v>
      </c>
      <c r="H97" s="470"/>
    </row>
    <row r="98" spans="2:8" ht="24">
      <c r="B98" s="466"/>
      <c r="C98" s="453" t="s">
        <v>304</v>
      </c>
      <c r="D98" s="468">
        <v>0</v>
      </c>
      <c r="E98" s="468">
        <v>-4096879</v>
      </c>
      <c r="F98" s="468">
        <v>0</v>
      </c>
      <c r="G98" s="468">
        <v>-4096879</v>
      </c>
      <c r="H98" s="470"/>
    </row>
    <row r="100" spans="2:8" ht="12">
      <c r="B100" s="460" t="s">
        <v>305</v>
      </c>
      <c r="C100" s="469"/>
      <c r="D100" s="465">
        <v>251816923</v>
      </c>
      <c r="E100" s="465">
        <v>93789717</v>
      </c>
      <c r="F100" s="465">
        <v>-12338644</v>
      </c>
      <c r="G100" s="465">
        <v>333267996</v>
      </c>
      <c r="H100" s="461"/>
    </row>
    <row r="101" spans="2:3" ht="6" customHeight="1">
      <c r="B101" s="471"/>
      <c r="C101" s="472"/>
    </row>
    <row r="102" spans="2:8" ht="12">
      <c r="B102" s="460" t="s">
        <v>306</v>
      </c>
      <c r="C102" s="469"/>
      <c r="D102" s="465">
        <v>-18327435</v>
      </c>
      <c r="E102" s="465">
        <v>4968144</v>
      </c>
      <c r="F102" s="465">
        <v>4605423</v>
      </c>
      <c r="G102" s="465">
        <v>-8753868</v>
      </c>
      <c r="H102" s="461"/>
    </row>
    <row r="103" spans="2:8" ht="12">
      <c r="B103" s="460"/>
      <c r="C103" s="469" t="s">
        <v>307</v>
      </c>
      <c r="D103" s="465">
        <v>1105986</v>
      </c>
      <c r="E103" s="465">
        <v>8937522</v>
      </c>
      <c r="F103" s="465">
        <v>2279052</v>
      </c>
      <c r="G103" s="465">
        <v>12322560</v>
      </c>
      <c r="H103" s="461"/>
    </row>
    <row r="104" spans="2:9" ht="12.75" customHeight="1">
      <c r="B104" s="466"/>
      <c r="C104" s="453" t="s">
        <v>308</v>
      </c>
      <c r="D104" s="468">
        <v>1102829</v>
      </c>
      <c r="E104" s="468">
        <v>1055028</v>
      </c>
      <c r="F104" s="468">
        <v>945707</v>
      </c>
      <c r="G104" s="468">
        <v>3103564</v>
      </c>
      <c r="H104" s="470"/>
      <c r="I104" s="449"/>
    </row>
    <row r="105" spans="2:9" ht="12.75" customHeight="1">
      <c r="B105" s="466"/>
      <c r="C105" s="453" t="s">
        <v>309</v>
      </c>
      <c r="D105" s="468">
        <v>3157</v>
      </c>
      <c r="E105" s="468">
        <v>7882494</v>
      </c>
      <c r="F105" s="468">
        <v>1333345</v>
      </c>
      <c r="G105" s="468">
        <v>9218996</v>
      </c>
      <c r="H105" s="470"/>
      <c r="I105" s="449"/>
    </row>
    <row r="106" spans="2:8" ht="12">
      <c r="B106" s="460"/>
      <c r="C106" s="469" t="s">
        <v>310</v>
      </c>
      <c r="D106" s="465">
        <v>-33213959</v>
      </c>
      <c r="E106" s="465">
        <v>-4241569</v>
      </c>
      <c r="F106" s="465">
        <v>2438308</v>
      </c>
      <c r="G106" s="465">
        <v>-35017220</v>
      </c>
      <c r="H106" s="461"/>
    </row>
    <row r="107" spans="2:9" ht="12">
      <c r="B107" s="466"/>
      <c r="C107" s="453" t="s">
        <v>311</v>
      </c>
      <c r="D107" s="468">
        <v>-1501498</v>
      </c>
      <c r="E107" s="468">
        <v>-421</v>
      </c>
      <c r="F107" s="468">
        <v>0</v>
      </c>
      <c r="G107" s="468">
        <v>-1501919</v>
      </c>
      <c r="H107" s="470"/>
      <c r="I107" s="449"/>
    </row>
    <row r="108" spans="2:9" ht="12">
      <c r="B108" s="466"/>
      <c r="C108" s="453" t="s">
        <v>312</v>
      </c>
      <c r="D108" s="468">
        <v>-25601713</v>
      </c>
      <c r="E108" s="468">
        <v>0</v>
      </c>
      <c r="F108" s="468">
        <v>0</v>
      </c>
      <c r="G108" s="468">
        <v>-25601713</v>
      </c>
      <c r="H108" s="470"/>
      <c r="I108" s="449"/>
    </row>
    <row r="109" spans="2:9" ht="12">
      <c r="B109" s="466"/>
      <c r="C109" s="453" t="s">
        <v>313</v>
      </c>
      <c r="D109" s="468">
        <v>-6110748</v>
      </c>
      <c r="E109" s="468">
        <v>-4241148</v>
      </c>
      <c r="F109" s="468">
        <v>2438308</v>
      </c>
      <c r="G109" s="468">
        <v>-7913588</v>
      </c>
      <c r="H109" s="470"/>
      <c r="I109" s="449"/>
    </row>
    <row r="110" spans="2:8" ht="12">
      <c r="B110" s="466"/>
      <c r="C110" s="453" t="s">
        <v>314</v>
      </c>
      <c r="D110" s="468">
        <v>277907</v>
      </c>
      <c r="E110" s="468">
        <v>306728</v>
      </c>
      <c r="F110" s="468">
        <v>10736</v>
      </c>
      <c r="G110" s="468">
        <v>595371</v>
      </c>
      <c r="H110" s="470"/>
    </row>
    <row r="111" spans="2:8" ht="12">
      <c r="B111" s="466"/>
      <c r="C111" s="453" t="s">
        <v>315</v>
      </c>
      <c r="D111" s="457">
        <v>13502631</v>
      </c>
      <c r="E111" s="457">
        <v>-34537</v>
      </c>
      <c r="F111" s="457">
        <v>-122673</v>
      </c>
      <c r="G111" s="457">
        <v>13345421</v>
      </c>
      <c r="H111" s="461"/>
    </row>
    <row r="112" spans="2:8" ht="12">
      <c r="B112" s="466"/>
      <c r="C112" s="467" t="s">
        <v>316</v>
      </c>
      <c r="D112" s="468">
        <v>22740063</v>
      </c>
      <c r="E112" s="468">
        <v>163081</v>
      </c>
      <c r="F112" s="468">
        <v>63773</v>
      </c>
      <c r="G112" s="468">
        <v>22966917</v>
      </c>
      <c r="H112" s="470"/>
    </row>
    <row r="113" spans="2:8" ht="12">
      <c r="B113" s="466"/>
      <c r="C113" s="467" t="s">
        <v>317</v>
      </c>
      <c r="D113" s="468">
        <v>-9237432</v>
      </c>
      <c r="E113" s="468">
        <v>-197618</v>
      </c>
      <c r="F113" s="468">
        <v>-186446</v>
      </c>
      <c r="G113" s="468">
        <v>-9621496</v>
      </c>
      <c r="H113" s="470"/>
    </row>
    <row r="114" ht="6.75" customHeight="1"/>
    <row r="115" spans="2:8" ht="24">
      <c r="B115" s="473"/>
      <c r="C115" s="453" t="s">
        <v>318</v>
      </c>
      <c r="D115" s="468">
        <v>5551476</v>
      </c>
      <c r="E115" s="468">
        <v>0</v>
      </c>
      <c r="F115" s="468">
        <v>0</v>
      </c>
      <c r="G115" s="468">
        <v>5551476</v>
      </c>
      <c r="H115" s="470"/>
    </row>
    <row r="116" spans="2:8" ht="12">
      <c r="B116" s="474"/>
      <c r="C116" s="453" t="s">
        <v>319</v>
      </c>
      <c r="D116" s="465">
        <v>121438796</v>
      </c>
      <c r="E116" s="465">
        <v>0</v>
      </c>
      <c r="F116" s="465">
        <v>0</v>
      </c>
      <c r="G116" s="465">
        <v>121438796</v>
      </c>
      <c r="H116" s="475"/>
    </row>
    <row r="117" spans="2:8" ht="12">
      <c r="B117" s="460"/>
      <c r="C117" s="467" t="s">
        <v>320</v>
      </c>
      <c r="D117" s="468">
        <v>121405252</v>
      </c>
      <c r="E117" s="468">
        <v>0</v>
      </c>
      <c r="F117" s="468">
        <v>0</v>
      </c>
      <c r="G117" s="468">
        <v>121405252</v>
      </c>
      <c r="H117" s="470"/>
    </row>
    <row r="118" spans="2:8" ht="12">
      <c r="B118" s="460"/>
      <c r="C118" s="467" t="s">
        <v>321</v>
      </c>
      <c r="D118" s="468">
        <v>33544</v>
      </c>
      <c r="E118" s="468">
        <v>0</v>
      </c>
      <c r="F118" s="468">
        <v>0</v>
      </c>
      <c r="G118" s="468">
        <v>33544</v>
      </c>
      <c r="H118" s="470"/>
    </row>
    <row r="120" spans="2:8" ht="12">
      <c r="B120" s="460" t="s">
        <v>322</v>
      </c>
      <c r="C120" s="469"/>
      <c r="D120" s="465">
        <v>360479760</v>
      </c>
      <c r="E120" s="465">
        <v>98757861</v>
      </c>
      <c r="F120" s="465">
        <v>-7733221</v>
      </c>
      <c r="G120" s="465">
        <v>451504400</v>
      </c>
      <c r="H120" s="475"/>
    </row>
    <row r="122" spans="2:8" ht="12">
      <c r="B122" s="466"/>
      <c r="C122" s="453" t="s">
        <v>323</v>
      </c>
      <c r="D122" s="468">
        <v>-72937428</v>
      </c>
      <c r="E122" s="468">
        <v>-19966142</v>
      </c>
      <c r="F122" s="468">
        <v>7508359</v>
      </c>
      <c r="G122" s="468">
        <v>-85395211</v>
      </c>
      <c r="H122" s="470"/>
    </row>
    <row r="124" spans="2:8" ht="12">
      <c r="B124" s="460" t="s">
        <v>324</v>
      </c>
      <c r="C124" s="469"/>
      <c r="D124" s="457">
        <v>287542332</v>
      </c>
      <c r="E124" s="457">
        <v>78791719</v>
      </c>
      <c r="F124" s="457">
        <v>-224862</v>
      </c>
      <c r="G124" s="457">
        <v>366109189</v>
      </c>
      <c r="H124" s="461"/>
    </row>
    <row r="125" spans="2:8" ht="12">
      <c r="B125" s="466"/>
      <c r="C125" s="453" t="s">
        <v>325</v>
      </c>
      <c r="D125" s="468">
        <v>0</v>
      </c>
      <c r="E125" s="468">
        <v>0</v>
      </c>
      <c r="F125" s="468">
        <v>0</v>
      </c>
      <c r="G125" s="468">
        <v>0</v>
      </c>
      <c r="H125" s="470"/>
    </row>
    <row r="126" spans="2:8" ht="12">
      <c r="B126" s="460" t="s">
        <v>326</v>
      </c>
      <c r="C126" s="453"/>
      <c r="D126" s="457">
        <v>287542332</v>
      </c>
      <c r="E126" s="457">
        <v>78791719</v>
      </c>
      <c r="F126" s="457">
        <v>-224862</v>
      </c>
      <c r="G126" s="457">
        <v>366109189</v>
      </c>
      <c r="H126" s="461"/>
    </row>
    <row r="127" ht="6" customHeight="1"/>
    <row r="128" spans="2:8" ht="12">
      <c r="B128" s="466"/>
      <c r="C128" s="453" t="s">
        <v>327</v>
      </c>
      <c r="D128" s="457">
        <v>287542332</v>
      </c>
      <c r="E128" s="457">
        <v>78791719</v>
      </c>
      <c r="F128" s="457">
        <v>-224862</v>
      </c>
      <c r="G128" s="457">
        <v>366109189</v>
      </c>
      <c r="H128" s="461"/>
    </row>
    <row r="129" spans="2:8" ht="12" customHeight="1">
      <c r="B129" s="466"/>
      <c r="C129" s="469" t="s">
        <v>328</v>
      </c>
      <c r="D129" s="457"/>
      <c r="E129" s="457"/>
      <c r="F129" s="457"/>
      <c r="G129" s="457">
        <v>248356110</v>
      </c>
      <c r="H129" s="470"/>
    </row>
    <row r="130" spans="2:8" ht="12">
      <c r="B130" s="466"/>
      <c r="C130" s="469" t="s">
        <v>329</v>
      </c>
      <c r="D130" s="465"/>
      <c r="E130" s="465"/>
      <c r="F130" s="465"/>
      <c r="G130" s="465">
        <v>117753079</v>
      </c>
      <c r="H130" s="470"/>
    </row>
    <row r="132" spans="4:7" s="476" customFormat="1" ht="12">
      <c r="D132" s="476">
        <v>0</v>
      </c>
      <c r="E132" s="476">
        <v>0</v>
      </c>
      <c r="F132" s="476">
        <v>0</v>
      </c>
      <c r="G132" s="476">
        <v>0</v>
      </c>
    </row>
    <row r="133" spans="4:8" ht="12">
      <c r="D133" s="449"/>
      <c r="E133" s="449"/>
      <c r="F133" s="449"/>
      <c r="G133" s="449"/>
      <c r="H133" s="449"/>
    </row>
    <row r="134" spans="4:7" ht="12">
      <c r="D134" s="449"/>
      <c r="E134" s="449"/>
      <c r="F134" s="449"/>
      <c r="G134" s="449"/>
    </row>
    <row r="136" spans="2:7" ht="12" customHeight="1">
      <c r="B136" s="437" t="s">
        <v>3</v>
      </c>
      <c r="C136" s="438"/>
      <c r="D136" s="462" t="s">
        <v>232</v>
      </c>
      <c r="E136" s="462" t="s">
        <v>19</v>
      </c>
      <c r="F136" s="462" t="s">
        <v>233</v>
      </c>
      <c r="G136" s="462" t="s">
        <v>234</v>
      </c>
    </row>
    <row r="137" spans="2:7" ht="12">
      <c r="B137" s="482" t="s">
        <v>330</v>
      </c>
      <c r="C137" s="483"/>
      <c r="D137" s="442">
        <v>42643</v>
      </c>
      <c r="E137" s="442">
        <v>42643</v>
      </c>
      <c r="F137" s="442">
        <v>42643</v>
      </c>
      <c r="G137" s="442">
        <v>42643</v>
      </c>
    </row>
    <row r="138" spans="2:7" ht="12">
      <c r="B138" s="484"/>
      <c r="C138" s="485"/>
      <c r="D138" s="463" t="s">
        <v>236</v>
      </c>
      <c r="E138" s="463" t="s">
        <v>236</v>
      </c>
      <c r="F138" s="463" t="s">
        <v>236</v>
      </c>
      <c r="G138" s="463" t="s">
        <v>236</v>
      </c>
    </row>
    <row r="140" spans="2:12" ht="12">
      <c r="B140" s="460"/>
      <c r="C140" s="467" t="s">
        <v>331</v>
      </c>
      <c r="D140" s="447">
        <v>97384818</v>
      </c>
      <c r="E140" s="447">
        <v>78775006</v>
      </c>
      <c r="F140" s="447">
        <v>-11491581</v>
      </c>
      <c r="G140" s="447">
        <v>164668243</v>
      </c>
      <c r="K140" s="465">
        <v>164668243</v>
      </c>
      <c r="L140" s="449">
        <v>0</v>
      </c>
    </row>
    <row r="141" spans="2:12" ht="12">
      <c r="B141" s="460"/>
      <c r="C141" s="467" t="s">
        <v>332</v>
      </c>
      <c r="D141" s="447">
        <v>128092931</v>
      </c>
      <c r="E141" s="447">
        <v>-16406301</v>
      </c>
      <c r="F141" s="447">
        <v>19765435</v>
      </c>
      <c r="G141" s="447">
        <v>131452065</v>
      </c>
      <c r="K141" s="465">
        <v>131452065</v>
      </c>
      <c r="L141" s="449">
        <v>0</v>
      </c>
    </row>
    <row r="142" spans="2:12" ht="12">
      <c r="B142" s="460"/>
      <c r="C142" s="467" t="s">
        <v>333</v>
      </c>
      <c r="D142" s="447">
        <v>-191444478</v>
      </c>
      <c r="E142" s="447">
        <v>-77749437</v>
      </c>
      <c r="F142" s="447">
        <v>32449159</v>
      </c>
      <c r="G142" s="447">
        <v>-236744756</v>
      </c>
      <c r="H142" s="470"/>
      <c r="K142" s="465">
        <v>-236744756</v>
      </c>
      <c r="L142" s="449">
        <v>0</v>
      </c>
    </row>
  </sheetData>
  <sheetProtection/>
  <mergeCells count="9">
    <mergeCell ref="B58:C58"/>
    <mergeCell ref="B73:C73"/>
    <mergeCell ref="B136:C136"/>
    <mergeCell ref="B34:C3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C5:I35"/>
  <sheetViews>
    <sheetView showGridLines="0" zoomScalePageLayoutView="0" workbookViewId="0" topLeftCell="A1">
      <selection activeCell="F13" sqref="F13"/>
    </sheetView>
  </sheetViews>
  <sheetFormatPr defaultColWidth="11.421875" defaultRowHeight="12.75"/>
  <cols>
    <col min="3" max="3" width="30.00390625" style="0" customWidth="1"/>
    <col min="4" max="5" width="15.8515625" style="0" customWidth="1"/>
    <col min="6" max="6" width="15.421875" style="0" customWidth="1"/>
    <col min="7" max="7" width="15.00390625" style="0" hidden="1" customWidth="1"/>
  </cols>
  <sheetData>
    <row r="5" spans="3:8" ht="15.75">
      <c r="C5" s="426" t="s">
        <v>32</v>
      </c>
      <c r="D5" s="426"/>
      <c r="E5" s="426"/>
      <c r="F5" s="426"/>
      <c r="G5" s="426"/>
      <c r="H5" s="122"/>
    </row>
    <row r="6" spans="3:7" ht="12.75">
      <c r="C6" s="427" t="s">
        <v>51</v>
      </c>
      <c r="D6" s="427"/>
      <c r="E6" s="427"/>
      <c r="F6" s="427"/>
      <c r="G6" s="427"/>
    </row>
    <row r="7" spans="3:6" ht="8.25" customHeight="1" hidden="1">
      <c r="C7" s="425"/>
      <c r="D7" s="425"/>
      <c r="E7" s="425"/>
      <c r="F7" s="425"/>
    </row>
    <row r="9" spans="3:9" ht="45" customHeight="1">
      <c r="C9" s="112" t="s">
        <v>33</v>
      </c>
      <c r="D9" s="112" t="s">
        <v>34</v>
      </c>
      <c r="E9" s="112" t="s">
        <v>35</v>
      </c>
      <c r="F9" s="112" t="s">
        <v>50</v>
      </c>
      <c r="G9" s="112" t="s">
        <v>43</v>
      </c>
      <c r="I9" s="122"/>
    </row>
    <row r="10" spans="3:9" ht="13.5" customHeight="1">
      <c r="C10" s="113"/>
      <c r="D10" s="125" t="s">
        <v>41</v>
      </c>
      <c r="E10" s="125" t="s">
        <v>41</v>
      </c>
      <c r="F10" s="125" t="s">
        <v>18</v>
      </c>
      <c r="G10" s="125" t="s">
        <v>18</v>
      </c>
      <c r="H10" s="115"/>
      <c r="I10" s="115"/>
    </row>
    <row r="11" spans="3:9" ht="12.75">
      <c r="C11" s="116" t="s">
        <v>36</v>
      </c>
      <c r="D11" s="114"/>
      <c r="E11" s="114"/>
      <c r="F11" s="114"/>
      <c r="G11" s="114"/>
      <c r="H11" s="115"/>
      <c r="I11" s="115"/>
    </row>
    <row r="12" spans="3:9" ht="12.75">
      <c r="C12" s="113" t="s">
        <v>22</v>
      </c>
      <c r="D12" s="114">
        <v>115625</v>
      </c>
      <c r="E12" s="114">
        <v>2350118</v>
      </c>
      <c r="F12" s="131">
        <f aca="true" t="shared" si="0" ref="F12:F17">+D12/E12*4</f>
        <v>0.19679862883480745</v>
      </c>
      <c r="G12" s="131">
        <v>0.2620513659830263</v>
      </c>
      <c r="H12" s="115"/>
      <c r="I12" s="115"/>
    </row>
    <row r="13" spans="3:9" ht="12.75">
      <c r="C13" s="113" t="s">
        <v>14</v>
      </c>
      <c r="D13" s="114">
        <v>36395</v>
      </c>
      <c r="E13" s="114">
        <v>1207616</v>
      </c>
      <c r="F13" s="131">
        <f t="shared" si="0"/>
        <v>0.12055156606073454</v>
      </c>
      <c r="G13" s="131">
        <v>0.16653419547020115</v>
      </c>
      <c r="H13" s="115"/>
      <c r="I13" s="115"/>
    </row>
    <row r="14" spans="3:9" ht="12.75">
      <c r="C14" s="113" t="s">
        <v>10</v>
      </c>
      <c r="D14" s="114">
        <v>14999</v>
      </c>
      <c r="E14" s="114">
        <v>142944</v>
      </c>
      <c r="F14" s="131">
        <f t="shared" si="0"/>
        <v>0.4197168121781957</v>
      </c>
      <c r="G14" s="131">
        <v>0.16979656226377887</v>
      </c>
      <c r="H14" s="115"/>
      <c r="I14" s="115"/>
    </row>
    <row r="15" spans="3:9" ht="12.75">
      <c r="C15" s="113" t="s">
        <v>12</v>
      </c>
      <c r="D15" s="114">
        <v>32174</v>
      </c>
      <c r="E15" s="114">
        <v>680395</v>
      </c>
      <c r="F15" s="131">
        <f t="shared" si="0"/>
        <v>0.18914895024213876</v>
      </c>
      <c r="G15" s="131">
        <v>0.16223657853818924</v>
      </c>
      <c r="H15" s="115"/>
      <c r="I15" s="115"/>
    </row>
    <row r="16" spans="3:9" ht="12.75">
      <c r="C16" s="113" t="s">
        <v>37</v>
      </c>
      <c r="D16" s="114">
        <v>32517</v>
      </c>
      <c r="E16" s="114">
        <v>497773</v>
      </c>
      <c r="F16" s="131">
        <f t="shared" si="0"/>
        <v>0.2612998294403272</v>
      </c>
      <c r="G16" s="131">
        <v>0.15617793924285378</v>
      </c>
      <c r="H16" s="115"/>
      <c r="I16" s="115"/>
    </row>
    <row r="17" spans="3:9" ht="12.75">
      <c r="C17" s="117" t="s">
        <v>38</v>
      </c>
      <c r="D17" s="118">
        <f>SUM(D12:D16)</f>
        <v>231710</v>
      </c>
      <c r="E17" s="118">
        <f>SUM(E12:E16)</f>
        <v>4878846</v>
      </c>
      <c r="F17" s="132">
        <f t="shared" si="0"/>
        <v>0.18997115301446285</v>
      </c>
      <c r="G17" s="132">
        <v>0.20207124723379644</v>
      </c>
      <c r="H17" s="115"/>
      <c r="I17" s="115"/>
    </row>
    <row r="18" spans="3:9" s="122" customFormat="1" ht="6.75" customHeight="1">
      <c r="C18" s="119"/>
      <c r="D18" s="120"/>
      <c r="E18" s="120"/>
      <c r="F18" s="133"/>
      <c r="G18" s="133"/>
      <c r="H18" s="121"/>
      <c r="I18" s="121"/>
    </row>
    <row r="19" spans="3:9" s="122" customFormat="1" ht="12.75">
      <c r="C19" s="116" t="s">
        <v>19</v>
      </c>
      <c r="D19" s="114"/>
      <c r="E19" s="114"/>
      <c r="F19" s="125"/>
      <c r="G19" s="125"/>
      <c r="H19" s="121"/>
      <c r="I19" s="121"/>
    </row>
    <row r="20" spans="3:9" ht="12.75">
      <c r="C20" s="113" t="s">
        <v>22</v>
      </c>
      <c r="D20" s="114">
        <v>37244</v>
      </c>
      <c r="E20" s="114">
        <v>562855</v>
      </c>
      <c r="F20" s="131">
        <f aca="true" t="shared" si="1" ref="F20:F25">+D20/E20*4</f>
        <v>0.2646791802506862</v>
      </c>
      <c r="G20" s="131">
        <v>0.30879655748641593</v>
      </c>
      <c r="H20" s="115"/>
      <c r="I20" s="115"/>
    </row>
    <row r="21" spans="3:9" ht="12.75">
      <c r="C21" s="113" t="s">
        <v>14</v>
      </c>
      <c r="D21" s="114">
        <v>37204</v>
      </c>
      <c r="E21" s="114">
        <v>783717</v>
      </c>
      <c r="F21" s="131">
        <f t="shared" si="1"/>
        <v>0.1898848691555753</v>
      </c>
      <c r="G21" s="131">
        <v>0.27295778398474824</v>
      </c>
      <c r="H21" s="115"/>
      <c r="I21" s="121"/>
    </row>
    <row r="22" spans="3:9" ht="12.75">
      <c r="C22" s="113" t="s">
        <v>10</v>
      </c>
      <c r="D22" s="114">
        <v>2518</v>
      </c>
      <c r="E22" s="114">
        <v>310232</v>
      </c>
      <c r="F22" s="131">
        <f t="shared" si="1"/>
        <v>0.0324660254261327</v>
      </c>
      <c r="G22" s="131">
        <v>0.11185438401775805</v>
      </c>
      <c r="H22" s="115"/>
      <c r="I22" s="115"/>
    </row>
    <row r="23" spans="3:9" ht="12.75">
      <c r="C23" s="113" t="s">
        <v>12</v>
      </c>
      <c r="D23" s="114">
        <v>22042</v>
      </c>
      <c r="E23" s="114">
        <v>352571</v>
      </c>
      <c r="F23" s="131">
        <f t="shared" si="1"/>
        <v>0.25007161678073353</v>
      </c>
      <c r="G23" s="131">
        <v>0.2213841453434448</v>
      </c>
      <c r="H23" s="115"/>
      <c r="I23" s="115"/>
    </row>
    <row r="24" spans="3:9" ht="12.75">
      <c r="C24" s="113" t="s">
        <v>48</v>
      </c>
      <c r="D24" s="114">
        <v>106978</v>
      </c>
      <c r="E24" s="114">
        <v>1467208</v>
      </c>
      <c r="F24" s="131">
        <f t="shared" si="1"/>
        <v>0.291650536256618</v>
      </c>
      <c r="G24" s="131">
        <v>0.33533739354956343</v>
      </c>
      <c r="H24" s="115"/>
      <c r="I24" s="115"/>
    </row>
    <row r="25" spans="3:9" ht="16.5" customHeight="1">
      <c r="C25" s="117" t="s">
        <v>39</v>
      </c>
      <c r="D25" s="118">
        <f>SUM(D20:D24)</f>
        <v>205986</v>
      </c>
      <c r="E25" s="118">
        <f>SUM(E20:E24)</f>
        <v>3476583</v>
      </c>
      <c r="F25" s="132">
        <f t="shared" si="1"/>
        <v>0.23699822498125314</v>
      </c>
      <c r="G25" s="132">
        <v>0.269091585879481</v>
      </c>
      <c r="H25" s="115"/>
      <c r="I25" s="115"/>
    </row>
    <row r="26" spans="3:9" ht="6.75" customHeight="1">
      <c r="C26" s="116"/>
      <c r="D26" s="123"/>
      <c r="E26" s="123"/>
      <c r="F26" s="134"/>
      <c r="G26" s="134"/>
      <c r="H26" s="115"/>
      <c r="I26" s="115"/>
    </row>
    <row r="27" spans="3:9" ht="12.75" hidden="1">
      <c r="C27" s="117" t="s">
        <v>46</v>
      </c>
      <c r="D27" s="118">
        <v>-3335</v>
      </c>
      <c r="E27" s="118">
        <v>-4825</v>
      </c>
      <c r="F27" s="132">
        <f>+D27/E27</f>
        <v>0.6911917098445596</v>
      </c>
      <c r="G27" s="132">
        <v>0.10359265433905596</v>
      </c>
      <c r="H27" s="115"/>
      <c r="I27" s="115"/>
    </row>
    <row r="28" spans="3:9" ht="12" customHeight="1" hidden="1">
      <c r="C28" s="113"/>
      <c r="D28" s="114"/>
      <c r="E28" s="114"/>
      <c r="F28" s="131"/>
      <c r="G28" s="131"/>
      <c r="H28" s="115"/>
      <c r="I28" s="115"/>
    </row>
    <row r="29" spans="3:9" ht="14.25" customHeight="1">
      <c r="C29" s="112" t="s">
        <v>40</v>
      </c>
      <c r="D29" s="124">
        <f>+D17+D25+D27</f>
        <v>434361</v>
      </c>
      <c r="E29" s="124">
        <f>+E17+E25+E27</f>
        <v>8350604</v>
      </c>
      <c r="F29" s="135">
        <f>+D29/E29*4</f>
        <v>0.20806207550974756</v>
      </c>
      <c r="G29" s="135">
        <v>0.2277174154412694</v>
      </c>
      <c r="H29" s="115"/>
      <c r="I29" s="115"/>
    </row>
    <row r="30" spans="4:9" ht="17.25" customHeight="1">
      <c r="D30" s="115"/>
      <c r="E30" s="115"/>
      <c r="F30" s="115"/>
      <c r="G30" s="115"/>
      <c r="H30" s="115"/>
      <c r="I30" s="115"/>
    </row>
    <row r="31" spans="3:9" ht="12.75">
      <c r="C31" s="144" t="s">
        <v>49</v>
      </c>
      <c r="D31" s="115"/>
      <c r="E31" s="115"/>
      <c r="F31" s="115"/>
      <c r="G31" s="115"/>
      <c r="H31" s="115"/>
      <c r="I31" s="115"/>
    </row>
    <row r="32" spans="4:9" ht="12.75">
      <c r="D32" s="115"/>
      <c r="E32" s="115"/>
      <c r="F32" s="115"/>
      <c r="G32" s="115"/>
      <c r="H32" s="115"/>
      <c r="I32" s="115"/>
    </row>
    <row r="34" ht="12.75">
      <c r="D34" s="115"/>
    </row>
    <row r="35" ht="12.75">
      <c r="E35" s="88"/>
    </row>
  </sheetData>
  <sheetProtection/>
  <mergeCells count="3">
    <mergeCell ref="C7:F7"/>
    <mergeCell ref="C5:G5"/>
    <mergeCell ref="C6:G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1"/>
  <sheetViews>
    <sheetView showGridLines="0" zoomScalePageLayoutView="0" workbookViewId="0" topLeftCell="A1">
      <selection activeCell="D5" sqref="D5"/>
    </sheetView>
  </sheetViews>
  <sheetFormatPr defaultColWidth="4.00390625" defaultRowHeight="12.75"/>
  <cols>
    <col min="1" max="1" width="3.421875" style="23" customWidth="1"/>
    <col min="2" max="2" width="22.57421875" style="23" customWidth="1"/>
    <col min="3" max="3" width="14.421875" style="23" customWidth="1"/>
    <col min="4" max="7" width="12.00390625" style="23" customWidth="1"/>
    <col min="8" max="8" width="1.28515625" style="23" customWidth="1"/>
    <col min="9" max="9" width="1.1484375" style="23" customWidth="1"/>
    <col min="10" max="16384" width="4.00390625" style="23" customWidth="1"/>
  </cols>
  <sheetData>
    <row r="3" spans="2:13" s="1" customFormat="1" ht="14.25">
      <c r="B3" s="70"/>
      <c r="C3" s="69" t="s">
        <v>0</v>
      </c>
      <c r="D3" s="434" t="s">
        <v>1</v>
      </c>
      <c r="E3" s="430"/>
      <c r="F3" s="430" t="s">
        <v>2</v>
      </c>
      <c r="G3" s="431"/>
      <c r="H3" s="2"/>
      <c r="I3" s="2"/>
      <c r="J3" s="2"/>
      <c r="L3" s="3"/>
      <c r="M3" s="3"/>
    </row>
    <row r="4" spans="2:13" s="1" customFormat="1" ht="14.25">
      <c r="B4" s="84" t="s">
        <v>3</v>
      </c>
      <c r="C4" s="85" t="s">
        <v>4</v>
      </c>
      <c r="D4" s="435" t="s">
        <v>5</v>
      </c>
      <c r="E4" s="432"/>
      <c r="F4" s="432" t="s">
        <v>6</v>
      </c>
      <c r="G4" s="433"/>
      <c r="H4" s="2"/>
      <c r="I4" s="2"/>
      <c r="J4" s="2"/>
      <c r="L4" s="3"/>
      <c r="M4" s="3"/>
    </row>
    <row r="5" spans="2:13" s="1" customFormat="1" ht="14.25">
      <c r="B5" s="86"/>
      <c r="C5" s="87" t="s">
        <v>7</v>
      </c>
      <c r="D5" s="83" t="e">
        <f>+#REF!</f>
        <v>#REF!</v>
      </c>
      <c r="E5" s="4">
        <f>+'Depreciación y Act Fijo'!D7</f>
        <v>42064</v>
      </c>
      <c r="F5" s="5" t="e">
        <f>+D5</f>
        <v>#REF!</v>
      </c>
      <c r="G5" s="6">
        <f>+E5</f>
        <v>42064</v>
      </c>
      <c r="H5" s="2"/>
      <c r="I5" s="2"/>
      <c r="J5" s="2"/>
      <c r="L5" s="3"/>
      <c r="M5" s="3"/>
    </row>
    <row r="6" spans="2:13" s="1" customFormat="1" ht="6" customHeight="1">
      <c r="B6" s="7"/>
      <c r="C6" s="7"/>
      <c r="D6" s="7"/>
      <c r="E6" s="7"/>
      <c r="F6" s="7"/>
      <c r="G6" s="7"/>
      <c r="H6" s="7"/>
      <c r="I6" s="7"/>
      <c r="J6" s="2"/>
      <c r="L6" s="3"/>
      <c r="M6" s="3"/>
    </row>
    <row r="7" spans="2:15" s="8" customFormat="1" ht="18" customHeight="1">
      <c r="B7" s="9" t="s">
        <v>8</v>
      </c>
      <c r="C7" s="10" t="s">
        <v>9</v>
      </c>
      <c r="D7" s="11">
        <v>18461</v>
      </c>
      <c r="E7" s="12">
        <v>20730.5</v>
      </c>
      <c r="F7" s="13">
        <v>0.403</v>
      </c>
      <c r="G7" s="14">
        <v>0.437</v>
      </c>
      <c r="H7" s="2"/>
      <c r="I7" s="15"/>
      <c r="J7" s="15"/>
      <c r="K7" s="15"/>
      <c r="L7" s="3"/>
      <c r="M7" s="3"/>
      <c r="N7" s="16"/>
      <c r="O7" s="16"/>
    </row>
    <row r="8" spans="2:15" s="8" customFormat="1" ht="18" customHeight="1">
      <c r="B8" s="17" t="s">
        <v>10</v>
      </c>
      <c r="C8" s="10" t="s">
        <v>11</v>
      </c>
      <c r="D8" s="11">
        <v>11603.3</v>
      </c>
      <c r="E8" s="18">
        <v>12578.8</v>
      </c>
      <c r="F8" s="13">
        <v>0.14</v>
      </c>
      <c r="G8" s="19">
        <v>0.143</v>
      </c>
      <c r="H8" s="2"/>
      <c r="I8" s="15"/>
      <c r="J8" s="15"/>
      <c r="L8" s="3"/>
      <c r="M8" s="3"/>
      <c r="N8" s="16"/>
      <c r="O8" s="16"/>
    </row>
    <row r="9" spans="2:15" s="8" customFormat="1" ht="18" customHeight="1">
      <c r="B9" s="17" t="s">
        <v>12</v>
      </c>
      <c r="C9" s="10" t="s">
        <v>13</v>
      </c>
      <c r="D9" s="11">
        <v>4327.6</v>
      </c>
      <c r="E9" s="18">
        <v>4599.9</v>
      </c>
      <c r="F9" s="13">
        <v>0.233</v>
      </c>
      <c r="G9" s="19">
        <v>0.236</v>
      </c>
      <c r="H9" s="2"/>
      <c r="I9" s="15"/>
      <c r="J9" s="15"/>
      <c r="L9" s="3"/>
      <c r="M9" s="3"/>
      <c r="N9" s="16"/>
      <c r="O9" s="16"/>
    </row>
    <row r="10" spans="2:15" s="8" customFormat="1" ht="18" customHeight="1">
      <c r="B10" s="17" t="s">
        <v>14</v>
      </c>
      <c r="C10" s="10" t="s">
        <v>11</v>
      </c>
      <c r="D10" s="11">
        <f>2533.7+12614.1</f>
        <v>15147.8</v>
      </c>
      <c r="E10" s="18">
        <f>2737.2+12358.2-18</f>
        <v>15077.400000000001</v>
      </c>
      <c r="F10" s="13">
        <v>0.233</v>
      </c>
      <c r="G10" s="19">
        <f>0.04+17.9%</f>
        <v>0.219</v>
      </c>
      <c r="H10" s="2"/>
      <c r="I10" s="15"/>
      <c r="J10" s="15"/>
      <c r="L10" s="3"/>
      <c r="M10" s="3"/>
      <c r="N10" s="16"/>
      <c r="O10" s="16"/>
    </row>
    <row r="11" spans="2:15" s="8" customFormat="1" ht="18" customHeight="1">
      <c r="B11" s="17" t="s">
        <v>28</v>
      </c>
      <c r="C11" s="10" t="s">
        <v>13</v>
      </c>
      <c r="D11" s="11">
        <v>3902</v>
      </c>
      <c r="E11" s="20">
        <f>4545+1467</f>
        <v>6012</v>
      </c>
      <c r="F11" s="13">
        <v>0.012</v>
      </c>
      <c r="G11" s="21">
        <v>0.014</v>
      </c>
      <c r="H11" s="2"/>
      <c r="I11" s="15"/>
      <c r="J11" s="15"/>
      <c r="L11" s="3"/>
      <c r="M11" s="3"/>
      <c r="N11" s="16"/>
      <c r="O11" s="16"/>
    </row>
    <row r="12" spans="1:15" s="8" customFormat="1" ht="6" customHeight="1">
      <c r="A12"/>
      <c r="B12"/>
      <c r="C12"/>
      <c r="D12"/>
      <c r="E12"/>
      <c r="F12"/>
      <c r="G12"/>
      <c r="H12"/>
      <c r="I12"/>
      <c r="J12"/>
      <c r="L12" s="3"/>
      <c r="M12" s="3"/>
      <c r="N12" s="16"/>
      <c r="O12" s="16"/>
    </row>
    <row r="13" spans="2:13" s="8" customFormat="1" ht="20.25" customHeight="1">
      <c r="B13" s="428" t="s">
        <v>15</v>
      </c>
      <c r="C13" s="429"/>
      <c r="D13" s="79">
        <f>SUM(D7:D11)</f>
        <v>53441.7</v>
      </c>
      <c r="E13" s="22">
        <f>SUM(E7:E11)</f>
        <v>58998.600000000006</v>
      </c>
      <c r="F13"/>
      <c r="G13"/>
      <c r="H13" s="2"/>
      <c r="I13" s="15"/>
      <c r="J13" s="15"/>
      <c r="L13" s="3"/>
      <c r="M13" s="3"/>
    </row>
    <row r="14" spans="2:10" ht="6" customHeight="1">
      <c r="B14" s="24"/>
      <c r="C14" s="24"/>
      <c r="D14" s="24"/>
      <c r="E14" s="24"/>
      <c r="F14" s="24"/>
      <c r="G14" s="24"/>
      <c r="H14" s="2"/>
      <c r="I14" s="2"/>
      <c r="J14" s="2"/>
    </row>
    <row r="15" spans="2:5" ht="15.75" customHeight="1">
      <c r="B15" s="23" t="s">
        <v>29</v>
      </c>
      <c r="C15" s="29"/>
      <c r="D15" s="30"/>
      <c r="E15" s="30"/>
    </row>
    <row r="16" spans="3:5" ht="12.75">
      <c r="C16" s="29"/>
      <c r="D16" s="30"/>
      <c r="E16" s="30"/>
    </row>
    <row r="17" spans="2:10" ht="10.5" customHeight="1">
      <c r="B17" s="24"/>
      <c r="C17" s="24"/>
      <c r="D17" s="24"/>
      <c r="E17" s="24"/>
      <c r="F17" s="24"/>
      <c r="G17" s="24"/>
      <c r="H17" s="2"/>
      <c r="I17" s="2"/>
      <c r="J17" s="2"/>
    </row>
    <row r="18" spans="1:10" ht="23.25" customHeight="1">
      <c r="A18" s="25"/>
      <c r="D18" s="90">
        <f>+E13-D13</f>
        <v>5556.900000000009</v>
      </c>
      <c r="E18" s="91">
        <f>+D18/D13</f>
        <v>0.10398059941955456</v>
      </c>
      <c r="F18" s="27"/>
      <c r="G18" s="27"/>
      <c r="H18" s="2"/>
      <c r="I18" s="2"/>
      <c r="J18" s="2"/>
    </row>
    <row r="19" spans="2:10" ht="14.25">
      <c r="B19" s="28"/>
      <c r="D19" s="26"/>
      <c r="E19" s="26"/>
      <c r="H19" s="2"/>
      <c r="I19" s="2"/>
      <c r="J19" s="2"/>
    </row>
    <row r="20" spans="3:10" ht="14.25">
      <c r="C20" s="29"/>
      <c r="D20" s="29"/>
      <c r="E20" s="30"/>
      <c r="H20" s="2"/>
      <c r="I20" s="2"/>
      <c r="J20" s="2"/>
    </row>
    <row r="21" spans="3:5" ht="12.75">
      <c r="C21" s="29"/>
      <c r="D21" s="30"/>
      <c r="E21" s="30"/>
    </row>
    <row r="22" spans="3:5" ht="12.75">
      <c r="C22" s="29"/>
      <c r="D22" s="30"/>
      <c r="E22" s="30"/>
    </row>
    <row r="23" spans="3:5" ht="12.75">
      <c r="C23" s="29"/>
      <c r="D23" s="30"/>
      <c r="E23" s="30"/>
    </row>
    <row r="24" spans="3:5" ht="12.75">
      <c r="C24" s="29"/>
      <c r="D24" s="30"/>
      <c r="E24" s="30"/>
    </row>
    <row r="25" spans="3:5" ht="12.75">
      <c r="C25" s="29"/>
      <c r="D25" s="30"/>
      <c r="E25" s="30"/>
    </row>
    <row r="26" spans="3:5" ht="12.75">
      <c r="C26" s="29"/>
      <c r="D26" s="30"/>
      <c r="E26" s="30"/>
    </row>
    <row r="27" spans="3:7" ht="12.75">
      <c r="C27" s="29"/>
      <c r="D27" s="30"/>
      <c r="E27" s="30"/>
      <c r="F27" s="31"/>
      <c r="G27" s="31"/>
    </row>
    <row r="28" spans="3:7" ht="12.75">
      <c r="C28" s="29"/>
      <c r="D28" s="30"/>
      <c r="E28" s="30"/>
      <c r="F28" s="30"/>
      <c r="G28" s="29"/>
    </row>
    <row r="29" spans="3:7" ht="12.75">
      <c r="C29" s="29"/>
      <c r="D29" s="29"/>
      <c r="E29" s="30"/>
      <c r="F29" s="30"/>
      <c r="G29" s="29"/>
    </row>
    <row r="30" spans="3:7" ht="10.5">
      <c r="C30" s="29"/>
      <c r="D30" s="32"/>
      <c r="E30" s="32"/>
      <c r="F30" s="29"/>
      <c r="G30" s="29"/>
    </row>
    <row r="31" spans="3:7" ht="10.5">
      <c r="C31" s="29"/>
      <c r="D31" s="29"/>
      <c r="E31" s="29"/>
      <c r="F31" s="29"/>
      <c r="G31" s="29"/>
    </row>
  </sheetData>
  <sheetProtection/>
  <mergeCells count="5">
    <mergeCell ref="B13:C13"/>
    <mergeCell ref="F3:G3"/>
    <mergeCell ref="F4:G4"/>
    <mergeCell ref="D3:E3"/>
    <mergeCell ref="D4:E4"/>
  </mergeCells>
  <printOptions horizontalCentered="1" verticalCentered="1"/>
  <pageMargins left="0.75" right="0.75" top="1" bottom="1" header="0" footer="0"/>
  <pageSetup fitToHeight="1" fitToWidth="1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4:F27"/>
  <sheetViews>
    <sheetView zoomScalePageLayoutView="0" workbookViewId="0" topLeftCell="A4">
      <selection activeCell="E25" sqref="E25"/>
    </sheetView>
  </sheetViews>
  <sheetFormatPr defaultColWidth="11.421875" defaultRowHeight="12.75"/>
  <cols>
    <col min="1" max="2" width="11.421875" style="100" customWidth="1"/>
    <col min="3" max="3" width="33.00390625" style="100" customWidth="1"/>
    <col min="4" max="6" width="16.28125" style="100" customWidth="1"/>
    <col min="7" max="16384" width="11.421875" style="100" customWidth="1"/>
  </cols>
  <sheetData>
    <row r="4" spans="3:6" ht="15">
      <c r="C4" s="436" t="s">
        <v>44</v>
      </c>
      <c r="D4" s="436"/>
      <c r="E4" s="436"/>
      <c r="F4" s="436"/>
    </row>
    <row r="5" spans="3:5" ht="12.75">
      <c r="C5" s="101"/>
      <c r="D5" s="101"/>
      <c r="E5" s="101"/>
    </row>
    <row r="6" spans="3:6" ht="25.5" customHeight="1">
      <c r="C6" s="82" t="s">
        <v>31</v>
      </c>
      <c r="D6" s="93">
        <f>+Liabilities!C3</f>
        <v>42614</v>
      </c>
      <c r="E6" s="39" t="str">
        <f>+Liabilities!D3</f>
        <v>Dec-15</v>
      </c>
      <c r="F6" s="39" t="s">
        <v>25</v>
      </c>
    </row>
    <row r="7" spans="3:6" ht="6.75" customHeight="1">
      <c r="C7" s="102"/>
      <c r="D7" s="103"/>
      <c r="E7" s="103"/>
      <c r="F7" s="103"/>
    </row>
    <row r="8" spans="3:6" ht="14.25">
      <c r="C8" s="104" t="s">
        <v>26</v>
      </c>
      <c r="D8" s="108">
        <v>-224930</v>
      </c>
      <c r="E8" s="109">
        <v>-352977</v>
      </c>
      <c r="F8" s="109">
        <f>+E8-D8</f>
        <v>-128047</v>
      </c>
    </row>
    <row r="9" spans="3:6" ht="14.25">
      <c r="C9" s="104" t="s">
        <v>27</v>
      </c>
      <c r="D9" s="108">
        <v>-50747</v>
      </c>
      <c r="E9" s="109">
        <v>-97997</v>
      </c>
      <c r="F9" s="109">
        <f>+E9-D9</f>
        <v>-47250</v>
      </c>
    </row>
    <row r="10" spans="3:6" ht="6" customHeight="1">
      <c r="C10" s="105"/>
      <c r="D10" s="106"/>
      <c r="E10" s="106"/>
      <c r="F10" s="106"/>
    </row>
    <row r="11" spans="3:6" ht="15.75" customHeight="1">
      <c r="C11" s="107" t="s">
        <v>17</v>
      </c>
      <c r="D11" s="110">
        <f>SUM(D8:D10)</f>
        <v>-275677</v>
      </c>
      <c r="E11" s="111">
        <f>SUM(E8:E9)</f>
        <v>-450974</v>
      </c>
      <c r="F11" s="111">
        <f>SUM(F8:F9)</f>
        <v>-175297</v>
      </c>
    </row>
    <row r="13" spans="4:5" ht="12.75">
      <c r="D13" s="136" t="e">
        <f>+D11-#REF!</f>
        <v>#REF!</v>
      </c>
      <c r="E13" s="136" t="e">
        <f>+E11-#REF!</f>
        <v>#REF!</v>
      </c>
    </row>
    <row r="26" spans="3:4" ht="12.75">
      <c r="C26" s="100">
        <v>213074908</v>
      </c>
      <c r="D26" s="100">
        <v>151017830</v>
      </c>
    </row>
    <row r="27" spans="3:4" ht="12.75">
      <c r="C27" s="100">
        <v>60101797</v>
      </c>
      <c r="D27" s="100">
        <v>44687778</v>
      </c>
    </row>
  </sheetData>
  <sheetProtection/>
  <mergeCells count="1">
    <mergeCell ref="C4:F4"/>
  </mergeCells>
  <printOptions horizontalCentered="1" verticalCentered="1"/>
  <pageMargins left="0.2" right="0.2" top="0.3" bottom="0.3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25"/>
  <sheetViews>
    <sheetView showGridLines="0" tabSelected="1" zoomScale="90" zoomScaleNormal="90" zoomScalePageLayoutView="0" workbookViewId="0" topLeftCell="A1">
      <selection activeCell="K27" sqref="K27"/>
    </sheetView>
  </sheetViews>
  <sheetFormatPr defaultColWidth="4.00390625" defaultRowHeight="12.75"/>
  <cols>
    <col min="1" max="1" width="2.7109375" style="24" customWidth="1"/>
    <col min="2" max="2" width="23.28125" style="24" customWidth="1"/>
    <col min="3" max="3" width="14.7109375" style="24" customWidth="1"/>
    <col min="4" max="4" width="10.28125" style="24" hidden="1" customWidth="1"/>
    <col min="5" max="5" width="12.8515625" style="24" customWidth="1"/>
    <col min="6" max="6" width="10.28125" style="24" hidden="1" customWidth="1"/>
    <col min="7" max="7" width="13.28125" style="24" customWidth="1"/>
    <col min="8" max="8" width="10.28125" style="24" hidden="1" customWidth="1"/>
    <col min="9" max="9" width="17.7109375" style="24" customWidth="1"/>
    <col min="10" max="10" width="10.57421875" style="24" hidden="1" customWidth="1"/>
    <col min="11" max="11" width="0.2890625" style="24" customWidth="1"/>
    <col min="12" max="12" width="0.42578125" style="24" hidden="1" customWidth="1"/>
    <col min="13" max="15" width="4.00390625" style="24" customWidth="1"/>
    <col min="16" max="16" width="9.7109375" style="24" bestFit="1" customWidth="1"/>
    <col min="17" max="16384" width="4.00390625" style="24" customWidth="1"/>
  </cols>
  <sheetData>
    <row r="3" spans="2:11" ht="14.25">
      <c r="B3" s="174"/>
      <c r="C3" s="405" t="s">
        <v>64</v>
      </c>
      <c r="D3" s="405"/>
      <c r="E3" s="405" t="s">
        <v>82</v>
      </c>
      <c r="F3" s="405"/>
      <c r="G3" s="405" t="s">
        <v>83</v>
      </c>
      <c r="H3" s="405"/>
      <c r="I3" s="405" t="s">
        <v>84</v>
      </c>
      <c r="J3" s="405"/>
      <c r="K3" s="2"/>
    </row>
    <row r="4" spans="2:15" ht="14.25">
      <c r="B4" s="174" t="s">
        <v>59</v>
      </c>
      <c r="C4" s="405" t="s">
        <v>16</v>
      </c>
      <c r="D4" s="405"/>
      <c r="E4" s="405" t="s">
        <v>47</v>
      </c>
      <c r="F4" s="405"/>
      <c r="G4" s="405" t="s">
        <v>86</v>
      </c>
      <c r="H4" s="405"/>
      <c r="I4" s="405"/>
      <c r="J4" s="405"/>
      <c r="K4" s="33"/>
      <c r="M4" s="2"/>
      <c r="N4" s="2"/>
      <c r="O4" s="2"/>
    </row>
    <row r="5" spans="2:15" ht="14.25">
      <c r="B5" s="174"/>
      <c r="C5" s="175">
        <v>42614</v>
      </c>
      <c r="D5" s="175">
        <v>42064</v>
      </c>
      <c r="E5" s="175">
        <v>42614</v>
      </c>
      <c r="F5" s="175">
        <v>42064</v>
      </c>
      <c r="G5" s="175">
        <v>42614</v>
      </c>
      <c r="H5" s="175">
        <v>42064</v>
      </c>
      <c r="I5" s="175">
        <v>42614</v>
      </c>
      <c r="J5" s="175">
        <v>42064</v>
      </c>
      <c r="K5" s="2"/>
      <c r="M5" s="2"/>
      <c r="N5" s="2"/>
      <c r="O5" s="2"/>
    </row>
    <row r="6" ht="6" customHeight="1"/>
    <row r="7" spans="2:15" s="34" customFormat="1" ht="17.25" customHeight="1" thickBot="1">
      <c r="B7" s="176" t="s">
        <v>206</v>
      </c>
      <c r="C7" s="361">
        <v>9454</v>
      </c>
      <c r="D7" s="362">
        <v>3841</v>
      </c>
      <c r="E7" s="363">
        <v>0.053</v>
      </c>
      <c r="F7" s="364">
        <v>0.054</v>
      </c>
      <c r="G7" s="361">
        <v>1814</v>
      </c>
      <c r="H7" s="362">
        <v>1750.587</v>
      </c>
      <c r="I7" s="362">
        <v>2625.642547033285</v>
      </c>
      <c r="J7" s="177">
        <v>2547.0332850940663</v>
      </c>
      <c r="K7" s="152">
        <v>0</v>
      </c>
      <c r="L7" s="152">
        <v>0</v>
      </c>
      <c r="M7" s="152"/>
      <c r="N7" s="2"/>
      <c r="O7" s="2"/>
    </row>
    <row r="8" spans="2:10" ht="6" customHeight="1">
      <c r="B8" s="161"/>
      <c r="C8" s="161"/>
      <c r="D8" s="161"/>
      <c r="E8" s="161"/>
      <c r="F8" s="161"/>
      <c r="G8" s="161"/>
      <c r="H8" s="161"/>
      <c r="I8" s="161"/>
      <c r="J8" s="161"/>
    </row>
    <row r="9" spans="2:15" s="34" customFormat="1" ht="18" customHeight="1">
      <c r="B9" s="290" t="s">
        <v>17</v>
      </c>
      <c r="C9" s="291">
        <v>9454</v>
      </c>
      <c r="D9" s="291">
        <v>3841</v>
      </c>
      <c r="E9" s="292">
        <v>0.053</v>
      </c>
      <c r="F9" s="291">
        <v>0.054</v>
      </c>
      <c r="G9" s="291">
        <v>1814</v>
      </c>
      <c r="H9" s="291">
        <v>1750.587</v>
      </c>
      <c r="I9" s="291">
        <v>2625.642547033285</v>
      </c>
      <c r="J9" s="291">
        <v>1687.6687668766876</v>
      </c>
      <c r="K9" s="2"/>
      <c r="M9" s="2"/>
      <c r="N9" s="2"/>
      <c r="O9" s="2"/>
    </row>
    <row r="10" spans="2:15" s="297" customFormat="1" ht="3" customHeight="1">
      <c r="B10" s="293"/>
      <c r="C10" s="294"/>
      <c r="D10" s="294"/>
      <c r="E10" s="295"/>
      <c r="F10" s="295"/>
      <c r="G10" s="294"/>
      <c r="H10" s="294"/>
      <c r="I10" s="294"/>
      <c r="J10" s="294"/>
      <c r="K10" s="296"/>
      <c r="M10" s="296"/>
      <c r="N10" s="296"/>
      <c r="O10" s="296"/>
    </row>
    <row r="11" spans="2:15" ht="15.75" customHeight="1">
      <c r="B11" s="169" t="s">
        <v>85</v>
      </c>
      <c r="C11" s="169"/>
      <c r="D11" s="169"/>
      <c r="E11" s="169"/>
      <c r="F11" s="169"/>
      <c r="G11" s="169"/>
      <c r="H11" s="169"/>
      <c r="I11" s="169"/>
      <c r="J11" s="169"/>
      <c r="K11" s="2"/>
      <c r="M11" s="2"/>
      <c r="N11" s="2"/>
      <c r="O11" s="2"/>
    </row>
    <row r="12" spans="2:15" ht="14.25" customHeight="1">
      <c r="B12" s="169"/>
      <c r="C12" s="169"/>
      <c r="D12" s="169"/>
      <c r="E12" s="169"/>
      <c r="F12" s="169"/>
      <c r="G12" s="169"/>
      <c r="H12" s="169"/>
      <c r="I12" s="170"/>
      <c r="J12" s="169"/>
      <c r="K12" s="2"/>
      <c r="M12" s="2"/>
      <c r="N12" s="2"/>
      <c r="O12" s="2"/>
    </row>
    <row r="13" spans="3:15" ht="15.75" customHeight="1">
      <c r="C13" s="94"/>
      <c r="D13" s="95"/>
      <c r="G13" s="94"/>
      <c r="H13" s="95"/>
      <c r="K13" s="2"/>
      <c r="M13" s="2"/>
      <c r="N13" s="2"/>
      <c r="O13" s="2"/>
    </row>
    <row r="14" ht="6" customHeight="1">
      <c r="K14" s="2"/>
    </row>
    <row r="15" ht="14.25">
      <c r="H15" s="94"/>
    </row>
    <row r="16" spans="3:8" ht="14.25">
      <c r="C16" s="126"/>
      <c r="D16" s="95"/>
      <c r="E16"/>
      <c r="F16"/>
      <c r="G16" s="95"/>
      <c r="H16" s="126"/>
    </row>
    <row r="17" spans="5:8" ht="14.25">
      <c r="E17" s="151"/>
      <c r="F17" s="151"/>
      <c r="H17" s="94"/>
    </row>
    <row r="18" spans="3:8" ht="14.25">
      <c r="C18" s="95"/>
      <c r="D18" s="150"/>
      <c r="H18" s="94"/>
    </row>
    <row r="19" spans="3:8" ht="14.25">
      <c r="C19" s="150"/>
      <c r="D19" s="150"/>
      <c r="H19" s="95"/>
    </row>
    <row r="20" spans="3:16" ht="14.25">
      <c r="C20" s="150"/>
      <c r="D20" s="150"/>
      <c r="P20" s="149"/>
    </row>
    <row r="21" spans="3:4" ht="14.25">
      <c r="C21" s="150"/>
      <c r="D21" s="150"/>
    </row>
    <row r="22" spans="3:4" ht="14.25">
      <c r="C22" s="150"/>
      <c r="D22" s="150"/>
    </row>
    <row r="23" spans="3:4" ht="14.25">
      <c r="C23" s="150"/>
      <c r="D23" s="150"/>
    </row>
    <row r="24" spans="3:4" ht="14.25">
      <c r="C24" s="150"/>
      <c r="D24" s="150"/>
    </row>
    <row r="25" spans="3:4" ht="14.25">
      <c r="C25" s="150"/>
      <c r="D25" s="150"/>
    </row>
  </sheetData>
  <sheetProtection/>
  <mergeCells count="8">
    <mergeCell ref="I3:J3"/>
    <mergeCell ref="I4:J4"/>
    <mergeCell ref="G3:H3"/>
    <mergeCell ref="G4:H4"/>
    <mergeCell ref="C3:D3"/>
    <mergeCell ref="C4:D4"/>
    <mergeCell ref="E3:F3"/>
    <mergeCell ref="E4:F4"/>
  </mergeCells>
  <printOptions horizontalCentered="1" verticalCentered="1"/>
  <pageMargins left="0.2" right="0.25" top="0.64" bottom="1" header="0" footer="0"/>
  <pageSetup fitToHeight="1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32"/>
  <sheetViews>
    <sheetView showGridLines="0" tabSelected="1" zoomScalePageLayoutView="0" workbookViewId="0" topLeftCell="A1">
      <selection activeCell="K27" sqref="K27"/>
    </sheetView>
  </sheetViews>
  <sheetFormatPr defaultColWidth="11.421875" defaultRowHeight="12.75"/>
  <cols>
    <col min="1" max="1" width="34.140625" style="0" bestFit="1" customWidth="1"/>
    <col min="2" max="2" width="11.8515625" style="0" customWidth="1"/>
    <col min="3" max="3" width="7.28125" style="0" hidden="1" customWidth="1"/>
    <col min="4" max="4" width="6.140625" style="0" hidden="1" customWidth="1"/>
    <col min="5" max="16" width="7.7109375" style="0" hidden="1" customWidth="1"/>
    <col min="17" max="17" width="14.28125" style="0" hidden="1" customWidth="1"/>
    <col min="18" max="18" width="7.00390625" style="0" hidden="1" customWidth="1"/>
    <col min="19" max="19" width="12.7109375" style="0" customWidth="1"/>
    <col min="20" max="20" width="7.00390625" style="0" hidden="1" customWidth="1"/>
    <col min="21" max="21" width="9.8515625" style="0" hidden="1" customWidth="1"/>
    <col min="22" max="22" width="7.8515625" style="0" hidden="1" customWidth="1"/>
  </cols>
  <sheetData>
    <row r="3" spans="1:22" ht="16.5" customHeight="1">
      <c r="A3" s="407" t="s">
        <v>118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</row>
    <row r="4" spans="1:22" ht="4.5" customHeight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</row>
    <row r="5" spans="1:22" ht="15" customHeight="1">
      <c r="A5" s="408" t="s">
        <v>128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</row>
    <row r="6" spans="1:22" ht="12.75">
      <c r="A6" s="409" t="s">
        <v>112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</row>
    <row r="7" spans="1:15" ht="14.25" customHeigh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</row>
    <row r="8" spans="1:22" ht="39.75" customHeight="1">
      <c r="A8" s="379" t="s">
        <v>203</v>
      </c>
      <c r="B8" s="406" t="s">
        <v>22</v>
      </c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 t="s">
        <v>202</v>
      </c>
      <c r="T8" s="406"/>
      <c r="U8" s="406"/>
      <c r="V8" s="406"/>
    </row>
    <row r="9" spans="1:22" ht="14.25">
      <c r="A9" s="239"/>
      <c r="B9" s="238">
        <v>42614</v>
      </c>
      <c r="C9" s="238">
        <v>42064</v>
      </c>
      <c r="D9" s="238">
        <v>42614</v>
      </c>
      <c r="E9" s="238">
        <v>42064</v>
      </c>
      <c r="F9" s="238">
        <v>42614</v>
      </c>
      <c r="G9" s="238">
        <v>42064</v>
      </c>
      <c r="H9" s="238">
        <v>42614</v>
      </c>
      <c r="I9" s="238">
        <v>42064</v>
      </c>
      <c r="J9" s="238">
        <v>42614</v>
      </c>
      <c r="K9" s="238">
        <v>42064</v>
      </c>
      <c r="L9" s="238">
        <v>42614</v>
      </c>
      <c r="M9" s="238">
        <v>42064</v>
      </c>
      <c r="N9" s="238">
        <v>42614</v>
      </c>
      <c r="O9" s="238">
        <v>42064</v>
      </c>
      <c r="P9" s="240"/>
      <c r="Q9" s="238">
        <v>42156</v>
      </c>
      <c r="R9" s="238">
        <v>42064</v>
      </c>
      <c r="S9" s="238">
        <v>42614</v>
      </c>
      <c r="T9" s="238">
        <v>42064</v>
      </c>
      <c r="U9" s="280">
        <v>42156</v>
      </c>
      <c r="V9" s="280">
        <v>42064</v>
      </c>
    </row>
    <row r="10" spans="1:20" ht="14.25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0"/>
      <c r="Q10" s="241"/>
      <c r="R10" s="241"/>
      <c r="S10" s="241"/>
      <c r="T10" s="241"/>
    </row>
    <row r="11" spans="1:20" ht="14.25" thickBot="1">
      <c r="A11" s="216" t="s">
        <v>118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</row>
    <row r="12" spans="1:22" ht="13.5">
      <c r="A12" s="243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</row>
    <row r="13" spans="1:22" ht="15" thickBot="1">
      <c r="A13" s="284" t="s">
        <v>117</v>
      </c>
      <c r="B13" s="245">
        <v>899820</v>
      </c>
      <c r="C13" s="245">
        <v>0</v>
      </c>
      <c r="D13" s="245">
        <v>0</v>
      </c>
      <c r="E13" s="245">
        <v>0</v>
      </c>
      <c r="F13" s="245">
        <v>0</v>
      </c>
      <c r="G13" s="245">
        <v>0</v>
      </c>
      <c r="H13" s="240">
        <v>0</v>
      </c>
      <c r="I13" s="245">
        <v>0</v>
      </c>
      <c r="J13" s="245">
        <v>0</v>
      </c>
      <c r="K13" s="245">
        <v>0</v>
      </c>
      <c r="L13" s="245">
        <v>0</v>
      </c>
      <c r="M13" s="245">
        <v>0</v>
      </c>
      <c r="N13" s="245">
        <v>0</v>
      </c>
      <c r="O13" s="245">
        <v>0</v>
      </c>
      <c r="P13" s="245">
        <v>0</v>
      </c>
      <c r="Q13" s="245">
        <v>0</v>
      </c>
      <c r="R13" s="240">
        <v>0</v>
      </c>
      <c r="S13" s="245">
        <v>899820</v>
      </c>
      <c r="T13" s="245">
        <v>0</v>
      </c>
      <c r="U13" s="245">
        <v>0</v>
      </c>
      <c r="V13" s="245">
        <v>0</v>
      </c>
    </row>
    <row r="14" spans="1:22" ht="14.25">
      <c r="A14" s="246" t="s">
        <v>120</v>
      </c>
      <c r="B14" s="244">
        <v>685323</v>
      </c>
      <c r="C14" s="244">
        <v>0</v>
      </c>
      <c r="D14" s="244">
        <v>0</v>
      </c>
      <c r="E14" s="244">
        <v>0</v>
      </c>
      <c r="F14" s="244">
        <v>0</v>
      </c>
      <c r="G14" s="244">
        <v>0</v>
      </c>
      <c r="H14" s="240">
        <v>0</v>
      </c>
      <c r="I14" s="244">
        <v>0</v>
      </c>
      <c r="J14" s="244">
        <v>0</v>
      </c>
      <c r="K14" s="244">
        <v>0</v>
      </c>
      <c r="L14" s="244">
        <v>0</v>
      </c>
      <c r="M14" s="244">
        <v>0</v>
      </c>
      <c r="N14" s="244">
        <v>0</v>
      </c>
      <c r="O14" s="244">
        <v>0</v>
      </c>
      <c r="P14" s="244">
        <v>0</v>
      </c>
      <c r="Q14" s="244">
        <v>0</v>
      </c>
      <c r="R14" s="240">
        <v>0</v>
      </c>
      <c r="S14" s="244">
        <v>685323</v>
      </c>
      <c r="T14" s="244">
        <v>0</v>
      </c>
      <c r="U14" s="244">
        <v>0</v>
      </c>
      <c r="V14" s="244">
        <v>0</v>
      </c>
    </row>
    <row r="15" spans="1:22" ht="14.25">
      <c r="A15" s="247" t="s">
        <v>119</v>
      </c>
      <c r="B15" s="248">
        <v>145476</v>
      </c>
      <c r="C15" s="248">
        <v>0</v>
      </c>
      <c r="D15" s="248">
        <v>0</v>
      </c>
      <c r="E15" s="248">
        <v>0</v>
      </c>
      <c r="F15" s="248">
        <v>0</v>
      </c>
      <c r="G15" s="248">
        <v>0</v>
      </c>
      <c r="H15" s="240">
        <v>0</v>
      </c>
      <c r="I15" s="248">
        <v>0</v>
      </c>
      <c r="J15" s="248">
        <v>0</v>
      </c>
      <c r="K15" s="248">
        <v>0</v>
      </c>
      <c r="L15" s="248">
        <v>0</v>
      </c>
      <c r="M15" s="248">
        <v>0</v>
      </c>
      <c r="N15" s="248">
        <v>0</v>
      </c>
      <c r="O15" s="248">
        <v>0</v>
      </c>
      <c r="P15" s="248">
        <v>0</v>
      </c>
      <c r="Q15" s="248">
        <v>0</v>
      </c>
      <c r="R15" s="240">
        <v>0</v>
      </c>
      <c r="S15" s="248">
        <v>145476</v>
      </c>
      <c r="T15" s="248">
        <v>0</v>
      </c>
      <c r="U15" s="248">
        <v>0</v>
      </c>
      <c r="V15" s="248">
        <v>0</v>
      </c>
    </row>
    <row r="16" spans="1:22" ht="14.25">
      <c r="A16" s="247" t="s">
        <v>122</v>
      </c>
      <c r="B16" s="248">
        <v>69021</v>
      </c>
      <c r="C16" s="248">
        <v>0</v>
      </c>
      <c r="D16" s="248">
        <v>0</v>
      </c>
      <c r="E16" s="248">
        <v>0</v>
      </c>
      <c r="F16" s="248">
        <v>0</v>
      </c>
      <c r="G16" s="248">
        <v>0</v>
      </c>
      <c r="H16" s="240">
        <v>0</v>
      </c>
      <c r="I16" s="248">
        <v>0</v>
      </c>
      <c r="J16" s="248"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  <c r="P16" s="248">
        <v>0</v>
      </c>
      <c r="Q16" s="248">
        <v>0</v>
      </c>
      <c r="R16" s="240">
        <v>0</v>
      </c>
      <c r="S16" s="248">
        <v>69021</v>
      </c>
      <c r="T16" s="248">
        <v>0</v>
      </c>
      <c r="U16" s="248">
        <v>0</v>
      </c>
      <c r="V16" s="248">
        <v>0</v>
      </c>
    </row>
    <row r="17" spans="1:22" ht="15" thickBot="1">
      <c r="A17" s="249" t="s">
        <v>121</v>
      </c>
      <c r="B17" s="242">
        <v>0</v>
      </c>
      <c r="C17" s="242">
        <v>0</v>
      </c>
      <c r="D17" s="242">
        <v>0</v>
      </c>
      <c r="E17" s="242">
        <v>0</v>
      </c>
      <c r="F17" s="248">
        <v>0</v>
      </c>
      <c r="G17" s="242">
        <v>0</v>
      </c>
      <c r="H17" s="240">
        <v>0</v>
      </c>
      <c r="I17" s="242">
        <v>0</v>
      </c>
      <c r="J17" s="242">
        <v>0</v>
      </c>
      <c r="K17" s="242">
        <v>0</v>
      </c>
      <c r="L17" s="242">
        <v>0</v>
      </c>
      <c r="M17" s="242">
        <v>0</v>
      </c>
      <c r="N17" s="242">
        <v>0</v>
      </c>
      <c r="O17" s="242">
        <v>0</v>
      </c>
      <c r="P17" s="248">
        <v>0</v>
      </c>
      <c r="Q17" s="242">
        <v>0</v>
      </c>
      <c r="R17" s="240">
        <v>0</v>
      </c>
      <c r="S17" s="242">
        <v>0</v>
      </c>
      <c r="T17" s="242">
        <v>0</v>
      </c>
      <c r="U17" s="242">
        <v>0</v>
      </c>
      <c r="V17" s="242">
        <v>0</v>
      </c>
    </row>
    <row r="18" spans="1:22" ht="15" thickBot="1">
      <c r="A18" s="250"/>
      <c r="B18" s="251"/>
      <c r="C18" s="252"/>
      <c r="D18" s="251"/>
      <c r="E18" s="252"/>
      <c r="F18" s="251"/>
      <c r="G18" s="252"/>
      <c r="H18" s="240"/>
      <c r="I18" s="251"/>
      <c r="J18" s="252"/>
      <c r="K18" s="251"/>
      <c r="L18" s="251"/>
      <c r="M18" s="252"/>
      <c r="N18" s="251"/>
      <c r="O18" s="252"/>
      <c r="P18" s="251"/>
      <c r="Q18" s="252"/>
      <c r="R18" s="240"/>
      <c r="S18" s="251"/>
      <c r="T18" s="252"/>
      <c r="U18" s="251"/>
      <c r="V18" s="251"/>
    </row>
    <row r="19" spans="1:22" ht="15" thickBot="1">
      <c r="A19" s="284" t="s">
        <v>57</v>
      </c>
      <c r="B19" s="245">
        <v>699151</v>
      </c>
      <c r="C19" s="245">
        <v>0</v>
      </c>
      <c r="D19" s="245">
        <v>0</v>
      </c>
      <c r="E19" s="245">
        <v>0</v>
      </c>
      <c r="F19" s="245">
        <v>0</v>
      </c>
      <c r="G19" s="245">
        <v>0</v>
      </c>
      <c r="H19" s="240">
        <v>0</v>
      </c>
      <c r="I19" s="245">
        <v>0</v>
      </c>
      <c r="J19" s="245">
        <v>0</v>
      </c>
      <c r="K19" s="245">
        <v>0</v>
      </c>
      <c r="L19" s="245">
        <v>0</v>
      </c>
      <c r="M19" s="245">
        <v>0</v>
      </c>
      <c r="N19" s="245">
        <v>0</v>
      </c>
      <c r="O19" s="245">
        <v>0</v>
      </c>
      <c r="P19" s="245">
        <v>0</v>
      </c>
      <c r="Q19" s="245">
        <v>0</v>
      </c>
      <c r="R19" s="240">
        <v>0</v>
      </c>
      <c r="S19" s="245">
        <v>699151</v>
      </c>
      <c r="T19" s="245">
        <v>0</v>
      </c>
      <c r="U19" s="245">
        <v>0</v>
      </c>
      <c r="V19" s="245">
        <v>0</v>
      </c>
    </row>
    <row r="20" spans="1:22" ht="14.25">
      <c r="A20" s="246" t="s">
        <v>123</v>
      </c>
      <c r="B20" s="244">
        <v>267581</v>
      </c>
      <c r="C20" s="244">
        <v>0</v>
      </c>
      <c r="D20" s="244">
        <v>0</v>
      </c>
      <c r="E20" s="244">
        <v>0</v>
      </c>
      <c r="F20" s="244">
        <v>0</v>
      </c>
      <c r="G20" s="244">
        <v>0</v>
      </c>
      <c r="H20" s="240">
        <v>0</v>
      </c>
      <c r="I20" s="244">
        <v>0</v>
      </c>
      <c r="J20" s="244">
        <v>0</v>
      </c>
      <c r="K20" s="244">
        <v>0</v>
      </c>
      <c r="L20" s="244">
        <v>0</v>
      </c>
      <c r="M20" s="244">
        <v>0</v>
      </c>
      <c r="N20" s="244">
        <v>0</v>
      </c>
      <c r="O20" s="244">
        <v>0</v>
      </c>
      <c r="P20" s="244">
        <v>0</v>
      </c>
      <c r="Q20" s="244">
        <v>0</v>
      </c>
      <c r="R20" s="240">
        <v>0</v>
      </c>
      <c r="S20" s="244">
        <v>267581</v>
      </c>
      <c r="T20" s="244">
        <v>0</v>
      </c>
      <c r="U20" s="244">
        <v>0</v>
      </c>
      <c r="V20" s="244">
        <v>0</v>
      </c>
    </row>
    <row r="21" spans="1:22" ht="14.25">
      <c r="A21" s="247" t="s">
        <v>124</v>
      </c>
      <c r="B21" s="248">
        <v>219310</v>
      </c>
      <c r="C21" s="248">
        <v>0</v>
      </c>
      <c r="D21" s="248">
        <v>0</v>
      </c>
      <c r="E21" s="248">
        <v>0</v>
      </c>
      <c r="F21" s="248">
        <v>0</v>
      </c>
      <c r="G21" s="248">
        <v>0</v>
      </c>
      <c r="H21" s="240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0</v>
      </c>
      <c r="Q21" s="248">
        <v>0</v>
      </c>
      <c r="R21" s="240">
        <v>0</v>
      </c>
      <c r="S21" s="248">
        <v>219310</v>
      </c>
      <c r="T21" s="248">
        <v>0</v>
      </c>
      <c r="U21" s="248">
        <v>0</v>
      </c>
      <c r="V21" s="248">
        <v>0</v>
      </c>
    </row>
    <row r="22" spans="1:22" ht="14.25">
      <c r="A22" s="247" t="s">
        <v>125</v>
      </c>
      <c r="B22" s="248">
        <v>135214</v>
      </c>
      <c r="C22" s="248">
        <v>0</v>
      </c>
      <c r="D22" s="248">
        <v>0</v>
      </c>
      <c r="E22" s="248">
        <v>0</v>
      </c>
      <c r="F22" s="248">
        <v>0</v>
      </c>
      <c r="G22" s="248">
        <v>0</v>
      </c>
      <c r="H22" s="240">
        <v>0</v>
      </c>
      <c r="I22" s="248">
        <v>0</v>
      </c>
      <c r="J22" s="248">
        <v>0</v>
      </c>
      <c r="K22" s="248">
        <v>0</v>
      </c>
      <c r="L22" s="248">
        <v>0</v>
      </c>
      <c r="M22" s="248">
        <v>0</v>
      </c>
      <c r="N22" s="248">
        <v>0</v>
      </c>
      <c r="O22" s="248">
        <v>0</v>
      </c>
      <c r="P22" s="248">
        <v>0</v>
      </c>
      <c r="Q22" s="248">
        <v>0</v>
      </c>
      <c r="R22" s="240">
        <v>0</v>
      </c>
      <c r="S22" s="248">
        <v>135214</v>
      </c>
      <c r="T22" s="248">
        <v>0</v>
      </c>
      <c r="U22" s="248">
        <v>0</v>
      </c>
      <c r="V22" s="248">
        <v>0</v>
      </c>
    </row>
    <row r="23" spans="1:22" ht="15" thickBot="1">
      <c r="A23" s="249" t="s">
        <v>126</v>
      </c>
      <c r="B23" s="242">
        <v>77046</v>
      </c>
      <c r="C23" s="242">
        <v>0</v>
      </c>
      <c r="D23" s="242">
        <v>0</v>
      </c>
      <c r="E23" s="242">
        <v>0</v>
      </c>
      <c r="F23" s="242">
        <v>0</v>
      </c>
      <c r="G23" s="242">
        <v>0</v>
      </c>
      <c r="H23" s="240">
        <v>0</v>
      </c>
      <c r="I23" s="242">
        <v>0</v>
      </c>
      <c r="J23" s="242">
        <v>0</v>
      </c>
      <c r="K23" s="242">
        <v>0</v>
      </c>
      <c r="L23" s="242">
        <v>0</v>
      </c>
      <c r="M23" s="242">
        <v>0</v>
      </c>
      <c r="N23" s="242">
        <v>0</v>
      </c>
      <c r="O23" s="242">
        <v>0</v>
      </c>
      <c r="P23" s="242">
        <v>0</v>
      </c>
      <c r="Q23" s="242">
        <v>0</v>
      </c>
      <c r="R23" s="240">
        <v>0</v>
      </c>
      <c r="S23" s="242">
        <v>77046</v>
      </c>
      <c r="T23" s="242">
        <v>0</v>
      </c>
      <c r="U23" s="242">
        <v>0</v>
      </c>
      <c r="V23" s="242">
        <v>0</v>
      </c>
    </row>
    <row r="24" spans="1:22" ht="15" thickBot="1">
      <c r="A24" s="253" t="s">
        <v>129</v>
      </c>
      <c r="B24" s="242">
        <v>-225756</v>
      </c>
      <c r="C24" s="242">
        <v>0</v>
      </c>
      <c r="D24" s="242">
        <v>0</v>
      </c>
      <c r="E24" s="242">
        <v>0</v>
      </c>
      <c r="F24" s="242">
        <v>0</v>
      </c>
      <c r="G24" s="242">
        <v>0</v>
      </c>
      <c r="H24" s="240">
        <v>0</v>
      </c>
      <c r="I24" s="242">
        <v>0</v>
      </c>
      <c r="J24" s="242">
        <v>0</v>
      </c>
      <c r="K24" s="242">
        <v>0</v>
      </c>
      <c r="L24" s="242">
        <v>0</v>
      </c>
      <c r="M24" s="242">
        <v>0</v>
      </c>
      <c r="N24" s="242">
        <v>0</v>
      </c>
      <c r="O24" s="242">
        <v>0</v>
      </c>
      <c r="P24" s="242">
        <v>0</v>
      </c>
      <c r="Q24" s="242">
        <v>0</v>
      </c>
      <c r="R24" s="240">
        <v>0</v>
      </c>
      <c r="S24" s="242">
        <v>-225756</v>
      </c>
      <c r="T24" s="242">
        <v>0</v>
      </c>
      <c r="U24" s="242">
        <v>0</v>
      </c>
      <c r="V24" s="242">
        <v>0</v>
      </c>
    </row>
    <row r="25" spans="1:22" ht="15.75" thickBot="1">
      <c r="A25" s="254"/>
      <c r="B25" s="255"/>
      <c r="C25" s="255"/>
      <c r="D25" s="255"/>
      <c r="E25" s="255"/>
      <c r="F25" s="255"/>
      <c r="G25" s="255"/>
      <c r="H25" s="240"/>
      <c r="I25" s="255"/>
      <c r="J25" s="255"/>
      <c r="K25" s="255"/>
      <c r="L25" s="255"/>
      <c r="M25" s="255"/>
      <c r="N25" s="255"/>
      <c r="O25" s="255"/>
      <c r="P25" s="255"/>
      <c r="Q25" s="255"/>
      <c r="R25" s="240"/>
      <c r="S25" s="255"/>
      <c r="T25" s="255"/>
      <c r="U25" s="255"/>
      <c r="V25" s="255"/>
    </row>
    <row r="26" spans="1:22" ht="15" thickBot="1">
      <c r="A26" s="285" t="s">
        <v>118</v>
      </c>
      <c r="B26" s="286">
        <v>1373215</v>
      </c>
      <c r="C26" s="286">
        <v>0</v>
      </c>
      <c r="D26" s="286">
        <v>0</v>
      </c>
      <c r="E26" s="286">
        <v>0</v>
      </c>
      <c r="F26" s="286">
        <v>0</v>
      </c>
      <c r="G26" s="286">
        <v>0</v>
      </c>
      <c r="H26" s="240">
        <v>0</v>
      </c>
      <c r="I26" s="395">
        <v>0</v>
      </c>
      <c r="J26" s="395">
        <v>0</v>
      </c>
      <c r="K26" s="286">
        <v>0</v>
      </c>
      <c r="L26" s="286">
        <v>0</v>
      </c>
      <c r="M26" s="286">
        <v>0</v>
      </c>
      <c r="N26" s="286">
        <v>0</v>
      </c>
      <c r="O26" s="286">
        <v>0</v>
      </c>
      <c r="P26" s="286">
        <v>0</v>
      </c>
      <c r="Q26" s="286">
        <v>0</v>
      </c>
      <c r="R26" s="240">
        <v>0</v>
      </c>
      <c r="S26" s="395">
        <v>1373215</v>
      </c>
      <c r="T26" s="395">
        <v>0</v>
      </c>
      <c r="U26" s="286">
        <v>0</v>
      </c>
      <c r="V26" s="286">
        <v>0</v>
      </c>
    </row>
    <row r="27" spans="1:22" ht="14.25">
      <c r="A27" s="256"/>
      <c r="B27" s="396"/>
      <c r="C27" s="397"/>
      <c r="D27" s="398"/>
      <c r="E27" s="398"/>
      <c r="F27" s="399"/>
      <c r="G27" s="397"/>
      <c r="H27" s="240"/>
      <c r="I27" s="398"/>
      <c r="J27" s="398"/>
      <c r="K27" s="399"/>
      <c r="L27" s="396"/>
      <c r="M27" s="397"/>
      <c r="N27" s="398"/>
      <c r="O27" s="398"/>
      <c r="P27" s="399"/>
      <c r="Q27" s="397"/>
      <c r="R27" s="240"/>
      <c r="S27" s="398"/>
      <c r="T27" s="398"/>
      <c r="U27" s="399"/>
      <c r="V27" s="396"/>
    </row>
    <row r="28" spans="1:22" ht="15">
      <c r="A28" s="207"/>
      <c r="B28" s="207"/>
      <c r="C28" s="207"/>
      <c r="D28" s="207"/>
      <c r="E28" s="207"/>
      <c r="F28" s="207"/>
      <c r="G28" s="207"/>
      <c r="H28" s="240"/>
      <c r="I28" s="207"/>
      <c r="J28" s="207"/>
      <c r="K28" s="207"/>
      <c r="L28" s="207"/>
      <c r="M28" s="207"/>
      <c r="N28" s="207"/>
      <c r="O28" s="207"/>
      <c r="P28" s="207"/>
      <c r="Q28" s="207"/>
      <c r="R28" s="240"/>
      <c r="S28" s="207"/>
      <c r="T28" s="207"/>
      <c r="U28" s="207"/>
      <c r="V28" s="207"/>
    </row>
    <row r="29" spans="1:22" ht="14.25">
      <c r="A29" s="257" t="s">
        <v>127</v>
      </c>
      <c r="B29" s="348">
        <v>1373215</v>
      </c>
      <c r="C29" s="258">
        <v>0</v>
      </c>
      <c r="D29" s="348">
        <v>0</v>
      </c>
      <c r="E29" s="349">
        <v>0</v>
      </c>
      <c r="F29" s="259">
        <v>0</v>
      </c>
      <c r="G29" s="258">
        <v>0</v>
      </c>
      <c r="H29" s="240">
        <v>0</v>
      </c>
      <c r="I29" s="400">
        <v>0</v>
      </c>
      <c r="J29" s="400">
        <v>0</v>
      </c>
      <c r="K29" s="259">
        <v>0</v>
      </c>
      <c r="L29" s="348">
        <v>0</v>
      </c>
      <c r="M29" s="258">
        <v>0</v>
      </c>
      <c r="N29" s="348">
        <v>0</v>
      </c>
      <c r="O29" s="349">
        <v>0</v>
      </c>
      <c r="P29" s="259">
        <v>0</v>
      </c>
      <c r="Q29" s="258">
        <v>0</v>
      </c>
      <c r="R29" s="240">
        <v>0</v>
      </c>
      <c r="S29" s="400">
        <v>1373215</v>
      </c>
      <c r="T29" s="400">
        <v>0</v>
      </c>
      <c r="U29" s="259">
        <v>0</v>
      </c>
      <c r="V29" s="348" t="e">
        <v>#REF!</v>
      </c>
    </row>
    <row r="31" ht="12" customHeight="1">
      <c r="A31" s="325"/>
    </row>
    <row r="32" ht="12.75" customHeight="1">
      <c r="A32" s="325"/>
    </row>
  </sheetData>
  <sheetProtection/>
  <mergeCells count="5">
    <mergeCell ref="B8:R8"/>
    <mergeCell ref="S8:V8"/>
    <mergeCell ref="A3:V4"/>
    <mergeCell ref="A5:V5"/>
    <mergeCell ref="A6:V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tabSelected="1" zoomScalePageLayoutView="0" workbookViewId="0" topLeftCell="A1">
      <selection activeCell="K27" sqref="K27"/>
    </sheetView>
  </sheetViews>
  <sheetFormatPr defaultColWidth="7.28125" defaultRowHeight="12.75"/>
  <cols>
    <col min="1" max="1" width="7.8515625" style="3" customWidth="1"/>
    <col min="2" max="2" width="67.57421875" style="3" customWidth="1"/>
    <col min="3" max="3" width="12.8515625" style="63" customWidth="1"/>
    <col min="4" max="4" width="12.8515625" style="63" hidden="1" customWidth="1"/>
    <col min="5" max="6" width="12.8515625" style="3" hidden="1" customWidth="1"/>
    <col min="7" max="7" width="13.421875" style="3" hidden="1" customWidth="1"/>
    <col min="8" max="16384" width="7.28125" style="3" customWidth="1"/>
  </cols>
  <sheetData>
    <row r="1" spans="3:5" ht="12.75">
      <c r="C1" s="377" t="s">
        <v>228</v>
      </c>
      <c r="D1" s="350" t="s">
        <v>162</v>
      </c>
      <c r="E1" s="350" t="s">
        <v>162</v>
      </c>
    </row>
    <row r="2" spans="3:5" ht="12.75">
      <c r="C2" s="359" t="s">
        <v>204</v>
      </c>
      <c r="D2" s="351" t="s">
        <v>17</v>
      </c>
      <c r="E2" s="351" t="s">
        <v>17</v>
      </c>
    </row>
    <row r="3" spans="1:7" s="2" customFormat="1" ht="28.5" customHeight="1">
      <c r="A3" s="3"/>
      <c r="B3" s="186" t="s">
        <v>136</v>
      </c>
      <c r="C3" s="187">
        <v>42614</v>
      </c>
      <c r="D3" s="187">
        <v>42430</v>
      </c>
      <c r="E3" s="187">
        <v>42064</v>
      </c>
      <c r="F3" s="188" t="s">
        <v>113</v>
      </c>
      <c r="G3" s="188" t="s">
        <v>114</v>
      </c>
    </row>
    <row r="4" spans="2:6" ht="3" customHeight="1">
      <c r="B4" s="159"/>
      <c r="C4" s="153"/>
      <c r="D4" s="153"/>
      <c r="E4" s="189"/>
      <c r="F4" s="189"/>
    </row>
    <row r="5" spans="2:7" ht="16.5" customHeight="1">
      <c r="B5" s="190" t="s">
        <v>147</v>
      </c>
      <c r="C5" s="341">
        <v>1533433</v>
      </c>
      <c r="D5" s="341">
        <v>0</v>
      </c>
      <c r="E5" s="341">
        <v>0</v>
      </c>
      <c r="F5" s="342">
        <v>0</v>
      </c>
      <c r="G5" s="343">
        <v>0</v>
      </c>
    </row>
    <row r="6" spans="2:7" ht="16.5" customHeight="1">
      <c r="B6" s="192" t="s">
        <v>148</v>
      </c>
      <c r="C6" s="331">
        <v>1523993</v>
      </c>
      <c r="D6" s="331">
        <v>1281309</v>
      </c>
      <c r="E6" s="193">
        <v>1143309</v>
      </c>
      <c r="F6" s="194">
        <v>138000</v>
      </c>
      <c r="G6" s="195">
        <v>0.1207</v>
      </c>
    </row>
    <row r="7" spans="2:7" ht="16.5" customHeight="1">
      <c r="B7" s="192" t="s">
        <v>208</v>
      </c>
      <c r="C7" s="331">
        <v>9440</v>
      </c>
      <c r="D7" s="331">
        <v>1274150</v>
      </c>
      <c r="E7" s="193">
        <v>1136809</v>
      </c>
      <c r="F7" s="194">
        <v>137341</v>
      </c>
      <c r="G7" s="195">
        <v>0.1208</v>
      </c>
    </row>
    <row r="8" spans="2:7" ht="16.5" customHeight="1">
      <c r="B8" s="190" t="s">
        <v>149</v>
      </c>
      <c r="C8" s="341">
        <v>-924363</v>
      </c>
      <c r="D8" s="341">
        <v>7159</v>
      </c>
      <c r="E8" s="341">
        <v>6500</v>
      </c>
      <c r="F8" s="342">
        <v>659</v>
      </c>
      <c r="G8" s="343">
        <v>0.1014</v>
      </c>
    </row>
    <row r="9" spans="2:7" ht="16.5" customHeight="1">
      <c r="B9" s="192" t="s">
        <v>150</v>
      </c>
      <c r="C9" s="331">
        <v>-537315</v>
      </c>
      <c r="D9" s="331">
        <v>-789280.083</v>
      </c>
      <c r="E9" s="193">
        <v>-814236</v>
      </c>
      <c r="F9" s="194">
        <v>24955.917000000016</v>
      </c>
      <c r="G9" s="195">
        <v>0.0306</v>
      </c>
    </row>
    <row r="10" spans="2:7" ht="16.5" customHeight="1">
      <c r="B10" s="192" t="s">
        <v>151</v>
      </c>
      <c r="C10" s="331">
        <v>-217636</v>
      </c>
      <c r="D10" s="331">
        <v>-473612.651</v>
      </c>
      <c r="E10" s="193">
        <v>-444877</v>
      </c>
      <c r="F10" s="194">
        <v>-28735.651000000013</v>
      </c>
      <c r="G10" s="195">
        <v>-0.0646</v>
      </c>
    </row>
    <row r="11" spans="2:7" ht="16.5" customHeight="1">
      <c r="B11" s="192" t="s">
        <v>152</v>
      </c>
      <c r="C11" s="331">
        <v>-114308</v>
      </c>
      <c r="D11" s="331">
        <v>-163933.485</v>
      </c>
      <c r="E11" s="193">
        <v>-217566</v>
      </c>
      <c r="F11" s="194">
        <v>53632.515000000014</v>
      </c>
      <c r="G11" s="195">
        <v>0.2465</v>
      </c>
    </row>
    <row r="12" spans="2:7" ht="16.5" customHeight="1">
      <c r="B12" s="192" t="s">
        <v>209</v>
      </c>
      <c r="C12" s="331">
        <v>-55104</v>
      </c>
      <c r="D12" s="331">
        <v>-111064.175</v>
      </c>
      <c r="E12" s="193">
        <v>-88216</v>
      </c>
      <c r="F12" s="194">
        <v>-22848.175000000003</v>
      </c>
      <c r="G12" s="195">
        <v>-0.259</v>
      </c>
    </row>
    <row r="13" spans="2:7" ht="18.75" customHeight="1">
      <c r="B13" s="190" t="s">
        <v>154</v>
      </c>
      <c r="C13" s="341">
        <v>609070</v>
      </c>
      <c r="D13" s="341">
        <v>-40669.772</v>
      </c>
      <c r="E13" s="341">
        <v>-63577</v>
      </c>
      <c r="F13" s="342">
        <v>22907.228000000003</v>
      </c>
      <c r="G13" s="343">
        <v>0.3603</v>
      </c>
    </row>
    <row r="14" spans="2:7" ht="18.75" customHeight="1">
      <c r="B14" s="192" t="s">
        <v>210</v>
      </c>
      <c r="C14" s="193">
        <v>8516</v>
      </c>
      <c r="D14" s="193">
        <v>492028.917</v>
      </c>
      <c r="E14" s="193">
        <v>329073</v>
      </c>
      <c r="F14" s="194">
        <v>162955.91700000002</v>
      </c>
      <c r="G14" s="195">
        <v>0.4952</v>
      </c>
    </row>
    <row r="15" spans="2:7" ht="18.75" customHeight="1">
      <c r="B15" s="192" t="s">
        <v>211</v>
      </c>
      <c r="C15" s="331">
        <v>-75153</v>
      </c>
      <c r="D15" s="331">
        <v>0</v>
      </c>
      <c r="E15" s="193">
        <v>0</v>
      </c>
      <c r="F15" s="194">
        <v>0</v>
      </c>
      <c r="G15" s="195" t="e">
        <v>#DIV/0!</v>
      </c>
    </row>
    <row r="16" spans="2:7" ht="16.5" customHeight="1">
      <c r="B16" s="192" t="s">
        <v>155</v>
      </c>
      <c r="C16" s="331">
        <v>-110321</v>
      </c>
      <c r="D16" s="331">
        <v>-53259</v>
      </c>
      <c r="E16" s="193">
        <v>-58414</v>
      </c>
      <c r="F16" s="194">
        <v>5155</v>
      </c>
      <c r="G16" s="195">
        <v>0.0882</v>
      </c>
    </row>
    <row r="17" spans="2:7" ht="16.5" customHeight="1">
      <c r="B17" s="190" t="s">
        <v>156</v>
      </c>
      <c r="C17" s="341">
        <v>432112</v>
      </c>
      <c r="D17" s="341">
        <v>-58435</v>
      </c>
      <c r="E17" s="341">
        <v>-53646</v>
      </c>
      <c r="F17" s="342">
        <v>-4789</v>
      </c>
      <c r="G17" s="343">
        <v>-0.0893</v>
      </c>
    </row>
    <row r="18" spans="2:7" ht="16.5" customHeight="1">
      <c r="B18" s="192" t="s">
        <v>157</v>
      </c>
      <c r="C18" s="331">
        <v>-94747</v>
      </c>
      <c r="D18" s="331">
        <v>380334.917</v>
      </c>
      <c r="E18" s="193">
        <v>217013</v>
      </c>
      <c r="F18" s="194">
        <v>163321.91700000002</v>
      </c>
      <c r="G18" s="195">
        <v>0.7526</v>
      </c>
    </row>
    <row r="19" spans="2:7" ht="16.5" customHeight="1">
      <c r="B19" s="192" t="s">
        <v>158</v>
      </c>
      <c r="C19" s="331">
        <v>-4097</v>
      </c>
      <c r="D19" s="331">
        <v>-53863</v>
      </c>
      <c r="E19" s="193">
        <v>-72997</v>
      </c>
      <c r="F19" s="194">
        <v>19134</v>
      </c>
      <c r="G19" s="195">
        <v>0.2621</v>
      </c>
    </row>
    <row r="20" spans="2:7" ht="18" customHeight="1">
      <c r="B20" s="190" t="s">
        <v>55</v>
      </c>
      <c r="C20" s="341">
        <v>333268</v>
      </c>
      <c r="D20" s="341">
        <v>-3228.888</v>
      </c>
      <c r="E20" s="341">
        <v>-1918</v>
      </c>
      <c r="F20" s="342">
        <v>-1310.888</v>
      </c>
      <c r="G20" s="343">
        <v>-0.6835</v>
      </c>
    </row>
    <row r="21" spans="2:7" ht="12.75">
      <c r="B21" s="190" t="s">
        <v>159</v>
      </c>
      <c r="C21" s="341">
        <v>-8755</v>
      </c>
      <c r="D21" s="341">
        <v>323243.02900000004</v>
      </c>
      <c r="E21" s="341">
        <v>142098</v>
      </c>
      <c r="F21" s="342">
        <v>181145.029</v>
      </c>
      <c r="G21" s="343">
        <v>1.2748</v>
      </c>
    </row>
    <row r="22" spans="2:7" ht="12.75">
      <c r="B22" s="192" t="s">
        <v>160</v>
      </c>
      <c r="C22" s="331">
        <v>12323</v>
      </c>
      <c r="D22" s="331">
        <v>-2669.407000000001</v>
      </c>
      <c r="E22" s="193">
        <v>-27743</v>
      </c>
      <c r="F22" s="194">
        <v>25073.593</v>
      </c>
      <c r="G22" s="195">
        <v>0.9038</v>
      </c>
    </row>
    <row r="23" spans="2:7" ht="16.5" customHeight="1">
      <c r="B23" s="196" t="s">
        <v>161</v>
      </c>
      <c r="C23" s="331">
        <v>-35017</v>
      </c>
      <c r="D23" s="331">
        <v>10162</v>
      </c>
      <c r="E23" s="193">
        <v>7094</v>
      </c>
      <c r="F23" s="194">
        <v>3068</v>
      </c>
      <c r="G23" s="195">
        <v>0.4325</v>
      </c>
    </row>
    <row r="24" spans="2:7" ht="12.75">
      <c r="B24" s="196" t="s">
        <v>140</v>
      </c>
      <c r="C24" s="331">
        <v>595</v>
      </c>
      <c r="D24" s="331">
        <v>-29190</v>
      </c>
      <c r="E24" s="193">
        <v>-32081</v>
      </c>
      <c r="F24" s="194">
        <v>2891</v>
      </c>
      <c r="G24" s="195">
        <v>0.0901</v>
      </c>
    </row>
    <row r="25" spans="2:7" ht="16.5" customHeight="1">
      <c r="B25" s="196" t="s">
        <v>141</v>
      </c>
      <c r="C25" s="331">
        <v>13344</v>
      </c>
      <c r="D25" s="331">
        <v>627.856</v>
      </c>
      <c r="E25" s="193">
        <v>1384</v>
      </c>
      <c r="F25" s="194">
        <v>-756.144</v>
      </c>
      <c r="G25" s="195">
        <v>0.5463</v>
      </c>
    </row>
    <row r="26" spans="2:7" ht="18" customHeight="1">
      <c r="B26" s="190" t="s">
        <v>75</v>
      </c>
      <c r="C26" s="341">
        <v>126991</v>
      </c>
      <c r="D26" s="341">
        <v>15730.737</v>
      </c>
      <c r="E26" s="341">
        <v>-4140</v>
      </c>
      <c r="F26" s="342">
        <v>19870.737</v>
      </c>
      <c r="G26" s="343">
        <v>4.7997</v>
      </c>
    </row>
    <row r="27" spans="2:7" ht="18" customHeight="1" hidden="1">
      <c r="B27" s="192" t="s">
        <v>45</v>
      </c>
      <c r="C27" s="193">
        <v>0</v>
      </c>
      <c r="D27" s="193">
        <v>5572.725</v>
      </c>
      <c r="E27" s="193">
        <v>11409</v>
      </c>
      <c r="F27" s="194">
        <v>-5836.275</v>
      </c>
      <c r="G27" s="195">
        <v>-0.5116</v>
      </c>
    </row>
    <row r="28" spans="2:7" ht="18" customHeight="1">
      <c r="B28" s="192" t="s">
        <v>142</v>
      </c>
      <c r="C28" s="331">
        <v>121440</v>
      </c>
      <c r="D28" s="331">
        <v>0</v>
      </c>
      <c r="E28" s="193">
        <v>0</v>
      </c>
      <c r="F28" s="194">
        <v>0</v>
      </c>
      <c r="G28" s="195" t="e">
        <v>#DIV/0!</v>
      </c>
    </row>
    <row r="29" spans="2:7" ht="18" customHeight="1">
      <c r="B29" s="192" t="s">
        <v>143</v>
      </c>
      <c r="C29" s="193">
        <v>5551</v>
      </c>
      <c r="D29" s="193">
        <v>114</v>
      </c>
      <c r="E29" s="193">
        <v>7383</v>
      </c>
      <c r="F29" s="194">
        <v>-7269</v>
      </c>
      <c r="G29" s="195">
        <v>-0.9846</v>
      </c>
    </row>
    <row r="30" spans="2:7" ht="18" customHeight="1" hidden="1">
      <c r="B30" s="192" t="s">
        <v>76</v>
      </c>
      <c r="C30" s="344">
        <v>0</v>
      </c>
      <c r="D30" s="344">
        <v>5458.725</v>
      </c>
      <c r="E30" s="344">
        <v>4026</v>
      </c>
      <c r="F30" s="345">
        <v>1432.7250000000004</v>
      </c>
      <c r="G30" s="346">
        <v>0.3559</v>
      </c>
    </row>
    <row r="31" spans="2:7" ht="18" customHeight="1">
      <c r="B31" s="190" t="s">
        <v>144</v>
      </c>
      <c r="C31" s="341">
        <v>451504</v>
      </c>
      <c r="D31" s="341">
        <v>0</v>
      </c>
      <c r="E31" s="347">
        <v>0</v>
      </c>
      <c r="F31" s="342">
        <v>0</v>
      </c>
      <c r="G31" s="343">
        <v>0</v>
      </c>
    </row>
    <row r="32" spans="2:7" ht="16.5" customHeight="1">
      <c r="B32" s="192" t="s">
        <v>145</v>
      </c>
      <c r="C32" s="331">
        <v>-85395</v>
      </c>
      <c r="D32" s="331">
        <v>326146.347</v>
      </c>
      <c r="E32" s="193">
        <v>125764</v>
      </c>
      <c r="F32" s="194">
        <v>200382.347</v>
      </c>
      <c r="G32" s="195">
        <v>1.5933</v>
      </c>
    </row>
    <row r="33" spans="2:7" ht="16.5" customHeight="1" hidden="1">
      <c r="B33" s="196" t="s">
        <v>23</v>
      </c>
      <c r="C33" s="332">
        <v>0</v>
      </c>
      <c r="D33" s="332">
        <v>-48972</v>
      </c>
      <c r="E33" s="333">
        <v>-28405</v>
      </c>
      <c r="F33" s="333">
        <v>-20567</v>
      </c>
      <c r="G33" s="195">
        <v>-0.7241</v>
      </c>
    </row>
    <row r="34" spans="2:8" ht="16.5" customHeight="1">
      <c r="B34" s="190" t="s">
        <v>87</v>
      </c>
      <c r="C34" s="341">
        <v>366109</v>
      </c>
      <c r="D34" s="341">
        <v>0</v>
      </c>
      <c r="E34" s="341">
        <v>0</v>
      </c>
      <c r="F34" s="341">
        <v>0</v>
      </c>
      <c r="G34" s="343">
        <v>0</v>
      </c>
      <c r="H34" s="139"/>
    </row>
    <row r="35" spans="2:7" ht="18" customHeight="1">
      <c r="B35" s="198" t="s">
        <v>77</v>
      </c>
      <c r="C35" s="334">
        <v>248356</v>
      </c>
      <c r="D35" s="334">
        <v>277174.347</v>
      </c>
      <c r="E35" s="335">
        <v>97359</v>
      </c>
      <c r="F35" s="336">
        <v>179815.347</v>
      </c>
      <c r="G35" s="337">
        <v>1.8469</v>
      </c>
    </row>
    <row r="36" spans="2:7" ht="18" customHeight="1">
      <c r="B36" s="196" t="s">
        <v>78</v>
      </c>
      <c r="C36" s="331">
        <v>117753</v>
      </c>
      <c r="D36" s="331">
        <v>187925</v>
      </c>
      <c r="E36" s="193">
        <v>83573</v>
      </c>
      <c r="F36" s="194">
        <v>104352</v>
      </c>
      <c r="G36" s="195">
        <v>1.2486</v>
      </c>
    </row>
    <row r="37" spans="1:7" s="139" customFormat="1" ht="3.75" customHeight="1">
      <c r="A37" s="3"/>
      <c r="B37" s="196"/>
      <c r="C37" s="338"/>
      <c r="D37" s="338"/>
      <c r="E37" s="339"/>
      <c r="F37" s="339"/>
      <c r="G37" s="172"/>
    </row>
    <row r="38" spans="1:7" s="139" customFormat="1" ht="18" customHeight="1">
      <c r="A38" s="3"/>
      <c r="B38" s="199" t="s">
        <v>131</v>
      </c>
      <c r="C38" s="340">
        <v>5.058911648849434</v>
      </c>
      <c r="D38" s="340">
        <v>0</v>
      </c>
      <c r="E38" s="340">
        <v>0</v>
      </c>
      <c r="F38" s="340">
        <v>0</v>
      </c>
      <c r="G38" s="352">
        <v>0</v>
      </c>
    </row>
    <row r="39" spans="1:7" s="139" customFormat="1" ht="2.25" customHeight="1">
      <c r="A39" s="3"/>
      <c r="B39" s="140"/>
      <c r="C39" s="328"/>
      <c r="D39" s="328"/>
      <c r="E39" s="328"/>
      <c r="F39" s="329"/>
      <c r="G39" s="330"/>
    </row>
    <row r="40" spans="1:5" s="139" customFormat="1" ht="18" customHeight="1">
      <c r="A40" s="3"/>
      <c r="B40" s="410" t="s">
        <v>207</v>
      </c>
      <c r="C40" s="410"/>
      <c r="D40" s="410"/>
      <c r="E40" s="410"/>
    </row>
    <row r="41" spans="1:6" s="139" customFormat="1" ht="18" customHeight="1">
      <c r="A41" s="3"/>
      <c r="B41" s="140"/>
      <c r="C41" s="145"/>
      <c r="D41" s="141"/>
      <c r="E41" s="142"/>
      <c r="F41" s="142"/>
    </row>
    <row r="42" spans="1:6" s="139" customFormat="1" ht="18" customHeight="1">
      <c r="A42" s="3"/>
      <c r="B42" s="140"/>
      <c r="C42" s="141"/>
      <c r="D42" s="141"/>
      <c r="E42" s="142"/>
      <c r="F42" s="142"/>
    </row>
    <row r="43" spans="1:6" s="139" customFormat="1" ht="18" customHeight="1">
      <c r="A43" s="3"/>
      <c r="B43" s="140"/>
      <c r="C43" s="141"/>
      <c r="D43" s="141"/>
      <c r="E43" s="142"/>
      <c r="F43" s="142"/>
    </row>
    <row r="44" spans="1:6" s="139" customFormat="1" ht="18" customHeight="1">
      <c r="A44" s="3"/>
      <c r="B44" s="140"/>
      <c r="C44" s="141"/>
      <c r="D44" s="141"/>
      <c r="E44" s="142"/>
      <c r="F44" s="142"/>
    </row>
    <row r="45" spans="1:6" s="139" customFormat="1" ht="18" customHeight="1">
      <c r="A45" s="3"/>
      <c r="B45" s="140"/>
      <c r="C45" s="141"/>
      <c r="D45" s="141"/>
      <c r="E45" s="142"/>
      <c r="F45" s="142"/>
    </row>
    <row r="46" spans="1:6" ht="6" customHeight="1">
      <c r="A46" s="3"/>
      <c r="E46" s="66"/>
      <c r="F46" s="66"/>
    </row>
    <row r="47" spans="1:6" ht="18" customHeight="1" hidden="1">
      <c r="A47" s="3"/>
      <c r="B47" s="40" t="s">
        <v>42</v>
      </c>
      <c r="C47" s="43" t="e">
        <v>#REF!</v>
      </c>
      <c r="D47" s="43" t="e">
        <v>#REF!</v>
      </c>
      <c r="E47" s="67" t="e">
        <v>#REF!</v>
      </c>
      <c r="F47" s="67"/>
    </row>
    <row r="48" ht="6" customHeight="1"/>
    <row r="49" spans="3:5" ht="12.75">
      <c r="C49" s="127"/>
      <c r="D49" s="127" t="e">
        <v>#REF!</v>
      </c>
      <c r="E49" s="3" t="e">
        <v>#REF!</v>
      </c>
    </row>
    <row r="50" spans="3:4" ht="12.75">
      <c r="C50" s="64"/>
      <c r="D50" s="3"/>
    </row>
    <row r="51" spans="3:4" ht="12.75">
      <c r="C51" s="65"/>
      <c r="D51" s="3"/>
    </row>
    <row r="52" spans="3:4" ht="12.75">
      <c r="C52" s="65"/>
      <c r="D52" s="3"/>
    </row>
    <row r="53" spans="3:4" ht="12.75">
      <c r="C53" s="65"/>
      <c r="D53" s="3"/>
    </row>
    <row r="54" spans="3:4" ht="12.75">
      <c r="C54" s="65"/>
      <c r="D54" s="3"/>
    </row>
    <row r="55" spans="3:4" ht="12.75">
      <c r="C55" s="3"/>
      <c r="D55" s="3"/>
    </row>
    <row r="56" spans="3:4" ht="12.75">
      <c r="C56" s="3"/>
      <c r="D56" s="3"/>
    </row>
    <row r="57" spans="3:4" ht="12.75">
      <c r="C57" s="3"/>
      <c r="D57" s="3"/>
    </row>
    <row r="58" spans="3:4" ht="12.75">
      <c r="C58" s="3"/>
      <c r="D58" s="3"/>
    </row>
    <row r="59" spans="3:4" ht="12.75">
      <c r="C59" s="3"/>
      <c r="D59" s="3"/>
    </row>
    <row r="60" spans="3:4" ht="12.75">
      <c r="C60" s="3"/>
      <c r="D60" s="3"/>
    </row>
    <row r="61" spans="3:4" ht="12.75">
      <c r="C61" s="3"/>
      <c r="D61" s="3"/>
    </row>
    <row r="62" spans="3:4" ht="12.75">
      <c r="C62" s="3"/>
      <c r="D62" s="3"/>
    </row>
    <row r="63" spans="3:4" ht="12.75">
      <c r="C63" s="3"/>
      <c r="D63" s="3"/>
    </row>
    <row r="64" spans="3:4" ht="12.75">
      <c r="C64" s="3"/>
      <c r="D64" s="3"/>
    </row>
    <row r="65" spans="3:4" ht="12.75">
      <c r="C65" s="3"/>
      <c r="D65" s="3"/>
    </row>
    <row r="66" spans="3:4" ht="12.75">
      <c r="C66" s="3"/>
      <c r="D66" s="3"/>
    </row>
    <row r="67" spans="3:4" ht="12.75">
      <c r="C67" s="3"/>
      <c r="D67" s="3"/>
    </row>
    <row r="68" spans="3:4" ht="12.75">
      <c r="C68" s="3"/>
      <c r="D68" s="3"/>
    </row>
    <row r="69" spans="3:4" ht="12.75">
      <c r="C69" s="3"/>
      <c r="D69" s="3"/>
    </row>
    <row r="70" spans="3:4" ht="12.75">
      <c r="C70" s="3"/>
      <c r="D70" s="3"/>
    </row>
    <row r="71" spans="3:4" ht="12.75">
      <c r="C71" s="3"/>
      <c r="D71" s="3"/>
    </row>
    <row r="72" spans="3:4" ht="12.75">
      <c r="C72" s="3"/>
      <c r="D72" s="3"/>
    </row>
    <row r="73" spans="3:4" ht="12.75">
      <c r="C73" s="3"/>
      <c r="D73" s="3"/>
    </row>
    <row r="74" spans="3:4" ht="12.75">
      <c r="C74" s="3"/>
      <c r="D74" s="3"/>
    </row>
    <row r="75" spans="3:4" ht="12.75">
      <c r="C75" s="3"/>
      <c r="D75" s="3"/>
    </row>
    <row r="76" spans="3:4" ht="12.75">
      <c r="C76" s="3"/>
      <c r="D76" s="3"/>
    </row>
    <row r="77" spans="3:4" ht="12.75">
      <c r="C77" s="3"/>
      <c r="D77" s="3"/>
    </row>
  </sheetData>
  <sheetProtection/>
  <mergeCells count="1">
    <mergeCell ref="B40:E40"/>
  </mergeCells>
  <printOptions horizontalCentered="1" verticalCentered="1"/>
  <pageMargins left="0.31496062992125984" right="0.3937007874015748" top="0.4" bottom="0.32" header="0.3" footer="0.28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showGridLines="0" tabSelected="1" zoomScale="90" zoomScaleNormal="90" zoomScalePageLayoutView="0" workbookViewId="0" topLeftCell="A1">
      <selection activeCell="K27" sqref="K27"/>
    </sheetView>
  </sheetViews>
  <sheetFormatPr defaultColWidth="11.421875" defaultRowHeight="12.75"/>
  <cols>
    <col min="1" max="1" width="6.28125" style="3" customWidth="1"/>
    <col min="2" max="2" width="26.140625" style="3" customWidth="1"/>
    <col min="3" max="3" width="14.7109375" style="3" customWidth="1"/>
    <col min="4" max="4" width="11.57421875" style="3" hidden="1" customWidth="1"/>
    <col min="5" max="5" width="14.00390625" style="3" customWidth="1"/>
    <col min="6" max="6" width="11.57421875" style="3" hidden="1" customWidth="1"/>
    <col min="7" max="7" width="14.28125" style="3" customWidth="1"/>
    <col min="8" max="8" width="11.00390625" style="3" hidden="1" customWidth="1"/>
    <col min="9" max="9" width="14.7109375" style="3" customWidth="1"/>
    <col min="10" max="10" width="11.57421875" style="3" hidden="1" customWidth="1"/>
    <col min="11" max="11" width="4.421875" style="3" customWidth="1"/>
    <col min="12" max="13" width="11.57421875" style="3" bestFit="1" customWidth="1"/>
    <col min="14" max="15" width="11.7109375" style="3" bestFit="1" customWidth="1"/>
    <col min="16" max="16384" width="11.421875" style="3" customWidth="1"/>
  </cols>
  <sheetData>
    <row r="2" ht="12.75">
      <c r="A2" s="403"/>
    </row>
    <row r="3" spans="2:11" ht="21" customHeight="1">
      <c r="B3" s="411" t="s">
        <v>52</v>
      </c>
      <c r="C3" s="411"/>
      <c r="D3" s="411"/>
      <c r="E3" s="411"/>
      <c r="F3" s="411"/>
      <c r="G3" s="411"/>
      <c r="H3" s="411"/>
      <c r="I3" s="411"/>
      <c r="J3" s="411"/>
      <c r="K3" s="71"/>
    </row>
    <row r="4" spans="2:11" s="73" customFormat="1" ht="18" customHeight="1">
      <c r="B4" s="411" t="s">
        <v>165</v>
      </c>
      <c r="C4" s="411"/>
      <c r="D4" s="411"/>
      <c r="E4" s="411"/>
      <c r="F4" s="411"/>
      <c r="G4" s="411"/>
      <c r="H4" s="411"/>
      <c r="I4" s="411"/>
      <c r="J4" s="411"/>
      <c r="K4" s="72"/>
    </row>
    <row r="5" spans="2:11" s="73" customFormat="1" ht="15.75" customHeight="1">
      <c r="B5" s="412" t="s">
        <v>112</v>
      </c>
      <c r="C5" s="412"/>
      <c r="D5" s="412"/>
      <c r="E5" s="412"/>
      <c r="F5" s="412"/>
      <c r="G5" s="412"/>
      <c r="H5" s="412"/>
      <c r="I5" s="412"/>
      <c r="J5" s="412"/>
      <c r="K5" s="74"/>
    </row>
    <row r="7" spans="2:11" s="73" customFormat="1" ht="41.25" customHeight="1">
      <c r="B7" s="200"/>
      <c r="C7" s="414" t="s">
        <v>56</v>
      </c>
      <c r="D7" s="414"/>
      <c r="E7" s="413" t="s">
        <v>57</v>
      </c>
      <c r="F7" s="413"/>
      <c r="G7" s="414" t="s">
        <v>58</v>
      </c>
      <c r="H7" s="414"/>
      <c r="I7" s="413" t="s">
        <v>17</v>
      </c>
      <c r="J7" s="413"/>
      <c r="K7" s="15"/>
    </row>
    <row r="8" spans="2:11" ht="21" customHeight="1">
      <c r="B8" s="201"/>
      <c r="C8" s="200">
        <v>42614</v>
      </c>
      <c r="D8" s="200">
        <v>42064</v>
      </c>
      <c r="E8" s="200">
        <v>42614</v>
      </c>
      <c r="F8" s="200">
        <v>42064</v>
      </c>
      <c r="G8" s="200">
        <v>42614</v>
      </c>
      <c r="H8" s="200">
        <v>42064</v>
      </c>
      <c r="I8" s="200">
        <v>42614</v>
      </c>
      <c r="J8" s="200">
        <v>42064</v>
      </c>
      <c r="K8" s="2"/>
    </row>
    <row r="9" ht="6" customHeight="1"/>
    <row r="10" spans="2:15" ht="19.5" customHeight="1">
      <c r="B10" s="202" t="s">
        <v>53</v>
      </c>
      <c r="C10" s="194">
        <v>1008342</v>
      </c>
      <c r="D10" s="194">
        <v>0</v>
      </c>
      <c r="E10" s="194">
        <v>784232</v>
      </c>
      <c r="F10" s="194">
        <v>0</v>
      </c>
      <c r="G10" s="194">
        <v>-259141</v>
      </c>
      <c r="H10" s="194">
        <v>0</v>
      </c>
      <c r="I10" s="194">
        <v>1533433</v>
      </c>
      <c r="J10" s="194">
        <v>2599785.62</v>
      </c>
      <c r="K10" s="2"/>
      <c r="L10" s="64"/>
      <c r="M10" s="64"/>
      <c r="N10" s="64"/>
      <c r="O10" s="64"/>
    </row>
    <row r="11" spans="2:15" ht="19.5" customHeight="1">
      <c r="B11" s="202" t="s">
        <v>54</v>
      </c>
      <c r="C11" s="194">
        <v>-756525</v>
      </c>
      <c r="D11" s="194">
        <v>0</v>
      </c>
      <c r="E11" s="194">
        <v>-690442</v>
      </c>
      <c r="F11" s="194">
        <v>0</v>
      </c>
      <c r="G11" s="194">
        <v>246802</v>
      </c>
      <c r="H11" s="194">
        <v>0</v>
      </c>
      <c r="I11" s="194">
        <v>-1200165</v>
      </c>
      <c r="J11" s="194">
        <v>-1998402.9309999999</v>
      </c>
      <c r="K11" s="2"/>
      <c r="L11" s="64"/>
      <c r="M11" s="64"/>
      <c r="N11" s="64"/>
      <c r="O11" s="64"/>
    </row>
    <row r="12" spans="2:15" ht="3" customHeight="1">
      <c r="B12" s="203"/>
      <c r="C12" s="203">
        <v>-756525</v>
      </c>
      <c r="D12" s="203">
        <v>0</v>
      </c>
      <c r="E12" s="203">
        <v>-690442</v>
      </c>
      <c r="F12" s="203">
        <v>0</v>
      </c>
      <c r="G12" s="203">
        <v>246802</v>
      </c>
      <c r="H12" s="203">
        <v>0</v>
      </c>
      <c r="I12" s="203">
        <v>-1200165</v>
      </c>
      <c r="J12" s="203"/>
      <c r="N12" s="64"/>
      <c r="O12" s="64"/>
    </row>
    <row r="13" spans="2:15" ht="22.5" customHeight="1">
      <c r="B13" s="204" t="s">
        <v>55</v>
      </c>
      <c r="C13" s="205">
        <v>251817</v>
      </c>
      <c r="D13" s="205">
        <v>0</v>
      </c>
      <c r="E13" s="205">
        <v>93790</v>
      </c>
      <c r="F13" s="205">
        <v>0</v>
      </c>
      <c r="G13" s="205">
        <v>-12339</v>
      </c>
      <c r="H13" s="205">
        <v>0</v>
      </c>
      <c r="I13" s="205">
        <v>333268</v>
      </c>
      <c r="J13" s="205">
        <v>601382.6890000002</v>
      </c>
      <c r="K13" s="2"/>
      <c r="L13" s="64"/>
      <c r="M13" s="64"/>
      <c r="N13" s="64"/>
      <c r="O13" s="64"/>
    </row>
    <row r="14" spans="2:11" ht="11.25" customHeight="1">
      <c r="B14" s="171"/>
      <c r="C14" s="171"/>
      <c r="D14" s="171"/>
      <c r="E14" s="171"/>
      <c r="F14" s="171"/>
      <c r="G14" s="171"/>
      <c r="H14" s="171"/>
      <c r="I14" s="171"/>
      <c r="J14" s="171"/>
      <c r="K14" s="2"/>
    </row>
    <row r="15" spans="2:11" ht="14.25">
      <c r="B15" s="146"/>
      <c r="C15" s="146"/>
      <c r="D15" s="146"/>
      <c r="E15" s="146"/>
      <c r="F15" s="146"/>
      <c r="G15" s="146"/>
      <c r="H15" s="146"/>
      <c r="I15" s="146"/>
      <c r="J15" s="146"/>
      <c r="K15" s="2"/>
    </row>
    <row r="16" spans="2:11" ht="14.25" customHeight="1" hidden="1">
      <c r="B16" s="23"/>
      <c r="C16" s="23"/>
      <c r="D16" s="128">
        <v>251817</v>
      </c>
      <c r="E16" s="23"/>
      <c r="F16" s="128">
        <v>93790</v>
      </c>
      <c r="G16" s="23"/>
      <c r="H16" s="128">
        <v>-12339</v>
      </c>
      <c r="I16" s="23"/>
      <c r="J16" s="128">
        <v>-268114.68900000025</v>
      </c>
      <c r="K16" s="2"/>
    </row>
    <row r="17" spans="2:11" ht="14.25" customHeight="1" hidden="1">
      <c r="B17" s="23"/>
      <c r="C17" s="23"/>
      <c r="D17" s="137" t="e">
        <v>#DIV/0!</v>
      </c>
      <c r="E17" s="23"/>
      <c r="F17" s="137" t="e">
        <v>#DIV/0!</v>
      </c>
      <c r="G17" s="23"/>
      <c r="H17" s="137" t="e">
        <v>#DIV/0!</v>
      </c>
      <c r="I17" s="23"/>
      <c r="J17" s="137">
        <v>-0.44583040700062476</v>
      </c>
      <c r="K17" s="2"/>
    </row>
    <row r="18" spans="4:10" ht="12.75" hidden="1">
      <c r="D18" s="129"/>
      <c r="F18" s="129"/>
      <c r="H18" s="129"/>
      <c r="J18" s="129"/>
    </row>
    <row r="19" ht="12.75" hidden="1"/>
    <row r="20" spans="4:10" ht="12.75" hidden="1">
      <c r="D20" s="64"/>
      <c r="F20" s="64"/>
      <c r="H20" s="64"/>
      <c r="J20" s="64"/>
    </row>
    <row r="21" spans="2:10" ht="12.75" hidden="1">
      <c r="B21" s="77" t="s">
        <v>20</v>
      </c>
      <c r="D21" s="99">
        <v>1008342</v>
      </c>
      <c r="E21" s="99"/>
      <c r="F21" s="99">
        <v>784232</v>
      </c>
      <c r="H21" s="129"/>
      <c r="J21" s="129"/>
    </row>
    <row r="22" spans="4:6" ht="12.75" hidden="1">
      <c r="D22" s="129" t="e">
        <v>#DIV/0!</v>
      </c>
      <c r="F22" s="129" t="e">
        <v>#DIV/0!</v>
      </c>
    </row>
    <row r="23" spans="2:6" ht="12.75" hidden="1">
      <c r="B23" s="77" t="s">
        <v>21</v>
      </c>
      <c r="D23" s="99">
        <v>-756525</v>
      </c>
      <c r="E23" s="99"/>
      <c r="F23" s="99">
        <v>-690442</v>
      </c>
    </row>
    <row r="24" spans="4:6" ht="12.75" hidden="1">
      <c r="D24" s="129" t="e">
        <v>#DIV/0!</v>
      </c>
      <c r="F24" s="129" t="e">
        <v>#DIV/0!</v>
      </c>
    </row>
  </sheetData>
  <sheetProtection/>
  <mergeCells count="7">
    <mergeCell ref="B3:J3"/>
    <mergeCell ref="B4:J4"/>
    <mergeCell ref="B5:J5"/>
    <mergeCell ref="E7:F7"/>
    <mergeCell ref="C7:D7"/>
    <mergeCell ref="I7:J7"/>
    <mergeCell ref="G7:H7"/>
  </mergeCells>
  <printOptions horizontalCentered="1" verticalCentered="1"/>
  <pageMargins left="0.39" right="0.4" top="1" bottom="1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G32"/>
  <sheetViews>
    <sheetView showGridLines="0" tabSelected="1" zoomScale="90" zoomScaleNormal="90" zoomScalePageLayoutView="0" workbookViewId="0" topLeftCell="A1">
      <selection activeCell="K27" sqref="K27"/>
    </sheetView>
  </sheetViews>
  <sheetFormatPr defaultColWidth="11.421875" defaultRowHeight="12.75"/>
  <cols>
    <col min="1" max="1" width="1.1484375" style="3" customWidth="1"/>
    <col min="2" max="2" width="6.421875" style="3" customWidth="1"/>
    <col min="3" max="3" width="54.7109375" style="3" bestFit="1" customWidth="1"/>
    <col min="4" max="5" width="16.7109375" style="3" customWidth="1"/>
    <col min="6" max="6" width="21.140625" style="3" customWidth="1"/>
    <col min="7" max="7" width="16.7109375" style="3" customWidth="1"/>
    <col min="8" max="12" width="8.00390625" style="3" customWidth="1"/>
    <col min="13" max="14" width="8.00390625" style="3" hidden="1" customWidth="1"/>
    <col min="15" max="15" width="9.57421875" style="3" customWidth="1"/>
    <col min="16" max="16" width="11.8515625" style="3" customWidth="1"/>
    <col min="17" max="17" width="0.2890625" style="3" hidden="1" customWidth="1"/>
    <col min="18" max="18" width="9.140625" style="3" hidden="1" customWidth="1"/>
    <col min="19" max="19" width="10.00390625" style="3" hidden="1" customWidth="1"/>
    <col min="20" max="20" width="0" style="3" hidden="1" customWidth="1"/>
    <col min="21" max="16384" width="11.421875" style="3" customWidth="1"/>
  </cols>
  <sheetData>
    <row r="5" spans="2:7" ht="16.5" customHeight="1">
      <c r="B5" s="390"/>
      <c r="C5" s="390"/>
      <c r="D5" s="417">
        <v>42614</v>
      </c>
      <c r="E5" s="417"/>
      <c r="F5" s="417"/>
      <c r="G5" s="417"/>
    </row>
    <row r="6" spans="2:7" ht="16.5" customHeight="1">
      <c r="B6" s="418"/>
      <c r="C6" s="418"/>
      <c r="D6" s="365" t="s">
        <v>117</v>
      </c>
      <c r="E6" s="365" t="s">
        <v>57</v>
      </c>
      <c r="F6" s="365" t="s">
        <v>174</v>
      </c>
      <c r="G6" s="365" t="s">
        <v>17</v>
      </c>
    </row>
    <row r="7" spans="2:7" ht="16.5" customHeight="1">
      <c r="B7" s="416" t="s">
        <v>166</v>
      </c>
      <c r="C7" s="416"/>
      <c r="D7" s="365" t="s">
        <v>212</v>
      </c>
      <c r="E7" s="365" t="s">
        <v>212</v>
      </c>
      <c r="F7" s="365" t="s">
        <v>212</v>
      </c>
      <c r="G7" s="365" t="s">
        <v>212</v>
      </c>
    </row>
    <row r="8" spans="2:7" ht="13.5" thickBot="1">
      <c r="B8" s="391" t="s">
        <v>147</v>
      </c>
      <c r="C8" s="158"/>
      <c r="D8" s="392">
        <v>1008342</v>
      </c>
      <c r="E8" s="392">
        <v>784232</v>
      </c>
      <c r="F8" s="392">
        <v>-259141</v>
      </c>
      <c r="G8" s="392">
        <v>1533433</v>
      </c>
    </row>
    <row r="9" spans="2:7" ht="13.5" thickBot="1">
      <c r="B9" s="158"/>
      <c r="C9" s="209" t="s">
        <v>53</v>
      </c>
      <c r="D9" s="392">
        <v>1001473</v>
      </c>
      <c r="E9" s="392">
        <v>781997</v>
      </c>
      <c r="F9" s="392">
        <v>-259477</v>
      </c>
      <c r="G9" s="392">
        <v>1523993</v>
      </c>
    </row>
    <row r="10" spans="2:7" ht="13.5" thickBot="1">
      <c r="B10" s="158"/>
      <c r="C10" s="209" t="s">
        <v>167</v>
      </c>
      <c r="D10" s="392">
        <v>899820</v>
      </c>
      <c r="E10" s="392">
        <v>699151</v>
      </c>
      <c r="F10" s="392">
        <v>-225756</v>
      </c>
      <c r="G10" s="392">
        <v>1373215</v>
      </c>
    </row>
    <row r="11" spans="2:7" ht="13.5" thickBot="1">
      <c r="B11" s="158"/>
      <c r="C11" s="209" t="s">
        <v>168</v>
      </c>
      <c r="D11" s="392">
        <v>63062</v>
      </c>
      <c r="E11" s="392">
        <v>4370</v>
      </c>
      <c r="F11" s="392">
        <v>0</v>
      </c>
      <c r="G11" s="392">
        <v>67432</v>
      </c>
    </row>
    <row r="12" spans="2:7" ht="13.5" thickBot="1">
      <c r="B12" s="158"/>
      <c r="C12" s="209" t="s">
        <v>169</v>
      </c>
      <c r="D12" s="392">
        <v>38591</v>
      </c>
      <c r="E12" s="392">
        <v>78476</v>
      </c>
      <c r="F12" s="392">
        <v>-33721</v>
      </c>
      <c r="G12" s="392">
        <v>83346</v>
      </c>
    </row>
    <row r="13" spans="2:7" ht="13.5" thickBot="1">
      <c r="B13" s="158"/>
      <c r="C13" s="209" t="s">
        <v>170</v>
      </c>
      <c r="D13" s="392">
        <v>6869</v>
      </c>
      <c r="E13" s="392">
        <v>2235</v>
      </c>
      <c r="F13" s="392">
        <v>336</v>
      </c>
      <c r="G13" s="392">
        <v>9440</v>
      </c>
    </row>
    <row r="14" spans="2:7" ht="12.75">
      <c r="B14" s="158"/>
      <c r="C14" s="390"/>
      <c r="D14" s="390"/>
      <c r="E14" s="390"/>
      <c r="F14" s="390"/>
      <c r="G14" s="390"/>
    </row>
    <row r="15" spans="2:7" ht="13.5" thickBot="1">
      <c r="B15" s="415" t="s">
        <v>149</v>
      </c>
      <c r="C15" s="415"/>
      <c r="D15" s="392">
        <v>-569447</v>
      </c>
      <c r="E15" s="392">
        <v>-618545</v>
      </c>
      <c r="F15" s="392">
        <v>263629</v>
      </c>
      <c r="G15" s="392">
        <v>-924363</v>
      </c>
    </row>
    <row r="16" spans="2:7" ht="13.5" thickBot="1">
      <c r="B16" s="393"/>
      <c r="C16" s="208" t="s">
        <v>150</v>
      </c>
      <c r="D16" s="392">
        <v>-208856</v>
      </c>
      <c r="E16" s="392">
        <v>-556048</v>
      </c>
      <c r="F16" s="392">
        <v>227590</v>
      </c>
      <c r="G16" s="392">
        <v>-537314</v>
      </c>
    </row>
    <row r="17" spans="2:7" ht="13.5" thickBot="1">
      <c r="B17" s="393"/>
      <c r="C17" s="208" t="s">
        <v>151</v>
      </c>
      <c r="D17" s="392">
        <v>-217636</v>
      </c>
      <c r="E17" s="392">
        <v>0</v>
      </c>
      <c r="F17" s="392">
        <v>0</v>
      </c>
      <c r="G17" s="392">
        <v>-217636</v>
      </c>
    </row>
    <row r="18" spans="2:7" ht="13.5" thickBot="1">
      <c r="B18" s="393"/>
      <c r="C18" s="208" t="s">
        <v>152</v>
      </c>
      <c r="D18" s="392">
        <v>-110438</v>
      </c>
      <c r="E18" s="392">
        <v>-38261</v>
      </c>
      <c r="F18" s="392">
        <v>34391</v>
      </c>
      <c r="G18" s="392">
        <v>-114308</v>
      </c>
    </row>
    <row r="19" spans="2:7" ht="13.5" thickBot="1">
      <c r="B19" s="393"/>
      <c r="C19" s="208" t="s">
        <v>153</v>
      </c>
      <c r="D19" s="392">
        <v>-32517</v>
      </c>
      <c r="E19" s="392">
        <v>-24236</v>
      </c>
      <c r="F19" s="392">
        <v>1648</v>
      </c>
      <c r="G19" s="392">
        <v>-55105</v>
      </c>
    </row>
    <row r="20" spans="2:7" ht="12.75">
      <c r="B20" s="390"/>
      <c r="C20" s="390"/>
      <c r="D20" s="390"/>
      <c r="E20" s="390"/>
      <c r="F20" s="390"/>
      <c r="G20" s="390"/>
    </row>
    <row r="21" spans="2:7" ht="13.5" thickBot="1">
      <c r="B21" s="415" t="s">
        <v>154</v>
      </c>
      <c r="C21" s="415"/>
      <c r="D21" s="392">
        <v>438895</v>
      </c>
      <c r="E21" s="392">
        <v>165687</v>
      </c>
      <c r="F21" s="392">
        <v>4488</v>
      </c>
      <c r="G21" s="392">
        <v>609070</v>
      </c>
    </row>
    <row r="22" spans="2:7" ht="12.75">
      <c r="B22" s="390"/>
      <c r="C22" s="390"/>
      <c r="D22" s="390"/>
      <c r="E22" s="390"/>
      <c r="F22" s="390"/>
      <c r="G22" s="390"/>
    </row>
    <row r="23" spans="2:7" ht="13.5" thickBot="1">
      <c r="B23" s="394"/>
      <c r="C23" s="208" t="s">
        <v>172</v>
      </c>
      <c r="D23" s="392">
        <v>4825</v>
      </c>
      <c r="E23" s="392">
        <v>3692</v>
      </c>
      <c r="F23" s="392">
        <v>0</v>
      </c>
      <c r="G23" s="392">
        <v>8517</v>
      </c>
    </row>
    <row r="24" spans="2:7" ht="13.5" thickBot="1">
      <c r="B24" s="394"/>
      <c r="C24" s="208" t="s">
        <v>173</v>
      </c>
      <c r="D24" s="392">
        <v>-34855</v>
      </c>
      <c r="E24" s="392">
        <v>-20975</v>
      </c>
      <c r="F24" s="392">
        <v>-19324</v>
      </c>
      <c r="G24" s="392">
        <v>-75154</v>
      </c>
    </row>
    <row r="25" spans="2:7" ht="13.5" thickBot="1">
      <c r="B25" s="394"/>
      <c r="C25" s="208" t="s">
        <v>171</v>
      </c>
      <c r="D25" s="392">
        <v>-79200</v>
      </c>
      <c r="E25" s="392">
        <v>-32906</v>
      </c>
      <c r="F25" s="392">
        <v>1785</v>
      </c>
      <c r="G25" s="392">
        <v>-110321</v>
      </c>
    </row>
    <row r="26" spans="2:7" ht="11.25" customHeight="1">
      <c r="B26" s="390"/>
      <c r="C26" s="390"/>
      <c r="D26" s="390"/>
      <c r="E26" s="390"/>
      <c r="F26" s="390"/>
      <c r="G26" s="390"/>
    </row>
    <row r="27" spans="2:7" ht="25.5" customHeight="1" thickBot="1">
      <c r="B27" s="415" t="s">
        <v>156</v>
      </c>
      <c r="C27" s="415"/>
      <c r="D27" s="392">
        <v>329665</v>
      </c>
      <c r="E27" s="392">
        <v>115498</v>
      </c>
      <c r="F27" s="392">
        <v>-13051</v>
      </c>
      <c r="G27" s="392">
        <v>432112</v>
      </c>
    </row>
    <row r="28" spans="2:7" ht="11.25" customHeight="1" thickBot="1">
      <c r="B28" s="394"/>
      <c r="C28" s="167"/>
      <c r="D28" s="392"/>
      <c r="E28" s="392"/>
      <c r="F28" s="392"/>
      <c r="G28" s="392"/>
    </row>
    <row r="29" spans="2:7" ht="25.5" customHeight="1" thickBot="1">
      <c r="B29" s="394"/>
      <c r="C29" s="208" t="s">
        <v>157</v>
      </c>
      <c r="D29" s="392">
        <v>-77848</v>
      </c>
      <c r="E29" s="392">
        <v>-17612</v>
      </c>
      <c r="F29" s="392">
        <v>712</v>
      </c>
      <c r="G29" s="392">
        <v>-94748</v>
      </c>
    </row>
    <row r="30" spans="2:7" ht="25.5" customHeight="1" thickBot="1">
      <c r="B30" s="394"/>
      <c r="C30" s="208" t="s">
        <v>158</v>
      </c>
      <c r="D30" s="392">
        <v>0</v>
      </c>
      <c r="E30" s="392">
        <v>-4096</v>
      </c>
      <c r="F30" s="392">
        <v>0</v>
      </c>
      <c r="G30" s="392">
        <v>-4096</v>
      </c>
    </row>
    <row r="31" spans="2:7" ht="11.25" customHeight="1" thickBot="1">
      <c r="B31" s="394"/>
      <c r="C31" s="167"/>
      <c r="D31" s="392"/>
      <c r="E31" s="392"/>
      <c r="F31" s="392"/>
      <c r="G31" s="392"/>
    </row>
    <row r="32" spans="2:7" ht="25.5" customHeight="1" thickBot="1">
      <c r="B32" s="415" t="s">
        <v>201</v>
      </c>
      <c r="C32" s="415"/>
      <c r="D32" s="392">
        <v>251817</v>
      </c>
      <c r="E32" s="392">
        <v>93790</v>
      </c>
      <c r="F32" s="392">
        <v>-12339</v>
      </c>
      <c r="G32" s="392">
        <v>333268</v>
      </c>
    </row>
    <row r="33" ht="19.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7.25" customHeight="1"/>
    <row r="45" ht="12.75" customHeight="1"/>
    <row r="46" ht="19.5" customHeight="1"/>
    <row r="47" ht="3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sheetProtection/>
  <mergeCells count="7">
    <mergeCell ref="B32:C32"/>
    <mergeCell ref="B7:C7"/>
    <mergeCell ref="D5:G5"/>
    <mergeCell ref="B6:C6"/>
    <mergeCell ref="B15:C15"/>
    <mergeCell ref="B21:C21"/>
    <mergeCell ref="B27:C2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showGridLines="0" tabSelected="1" zoomScale="90" zoomScaleNormal="90" zoomScalePageLayoutView="0" workbookViewId="0" topLeftCell="A1">
      <selection activeCell="K27" sqref="K27"/>
    </sheetView>
  </sheetViews>
  <sheetFormatPr defaultColWidth="11.421875" defaultRowHeight="12.75"/>
  <cols>
    <col min="1" max="1" width="6.28125" style="3" customWidth="1"/>
    <col min="2" max="2" width="69.28125" style="3" bestFit="1" customWidth="1"/>
    <col min="3" max="3" width="12.140625" style="3" customWidth="1"/>
    <col min="4" max="4" width="11.57421875" style="3" hidden="1" customWidth="1"/>
    <col min="5" max="5" width="12.421875" style="3" hidden="1" customWidth="1"/>
    <col min="6" max="6" width="12.57421875" style="3" hidden="1" customWidth="1"/>
    <col min="7" max="8" width="11.57421875" style="3" bestFit="1" customWidth="1"/>
    <col min="9" max="10" width="11.7109375" style="3" bestFit="1" customWidth="1"/>
    <col min="11" max="16384" width="11.421875" style="3" customWidth="1"/>
  </cols>
  <sheetData>
    <row r="2" ht="12.75">
      <c r="A2" s="401"/>
    </row>
    <row r="3" spans="2:6" ht="21" customHeight="1">
      <c r="B3" s="411"/>
      <c r="C3" s="411"/>
      <c r="D3" s="411"/>
      <c r="E3" s="411"/>
      <c r="F3" s="411"/>
    </row>
    <row r="4" spans="2:6" s="73" customFormat="1" ht="18" customHeight="1">
      <c r="B4" s="411" t="s">
        <v>135</v>
      </c>
      <c r="C4" s="411"/>
      <c r="D4" s="411"/>
      <c r="E4" s="411"/>
      <c r="F4" s="411"/>
    </row>
    <row r="5" spans="2:6" s="73" customFormat="1" ht="15.75" customHeight="1">
      <c r="B5" s="412" t="s">
        <v>112</v>
      </c>
      <c r="C5" s="412"/>
      <c r="D5" s="412"/>
      <c r="E5" s="412"/>
      <c r="F5" s="412"/>
    </row>
    <row r="7" spans="2:6" s="73" customFormat="1" ht="41.25" customHeight="1">
      <c r="B7" s="367" t="s">
        <v>136</v>
      </c>
      <c r="C7" s="289">
        <v>42614</v>
      </c>
      <c r="D7" s="289">
        <v>42064</v>
      </c>
      <c r="E7" s="289" t="s">
        <v>113</v>
      </c>
      <c r="F7" s="289" t="s">
        <v>114</v>
      </c>
    </row>
    <row r="8" spans="2:6" ht="16.5">
      <c r="B8" s="366" t="s">
        <v>137</v>
      </c>
      <c r="C8" s="300">
        <v>-8755</v>
      </c>
      <c r="D8" s="300">
        <v>-58325</v>
      </c>
      <c r="E8" s="300">
        <v>-120355</v>
      </c>
      <c r="F8" s="301">
        <v>-2.0635</v>
      </c>
    </row>
    <row r="9" spans="2:6" ht="16.5">
      <c r="B9" s="302" t="s">
        <v>138</v>
      </c>
      <c r="C9" s="303">
        <v>12323</v>
      </c>
      <c r="D9" s="303">
        <v>135399</v>
      </c>
      <c r="E9" s="303">
        <v>-41130</v>
      </c>
      <c r="F9" s="304">
        <v>-0.3038</v>
      </c>
    </row>
    <row r="10" spans="2:10" ht="16.5">
      <c r="B10" s="305" t="s">
        <v>139</v>
      </c>
      <c r="C10" s="303">
        <v>-35017</v>
      </c>
      <c r="D10" s="303">
        <v>-185035</v>
      </c>
      <c r="E10" s="303">
        <v>-88688</v>
      </c>
      <c r="F10" s="304">
        <v>-0.4793</v>
      </c>
      <c r="G10" s="64"/>
      <c r="H10" s="64"/>
      <c r="I10" s="64"/>
      <c r="J10" s="64"/>
    </row>
    <row r="11" spans="2:10" ht="16.5">
      <c r="B11" s="305" t="s">
        <v>140</v>
      </c>
      <c r="C11" s="303">
        <v>595</v>
      </c>
      <c r="D11" s="303">
        <v>-3106</v>
      </c>
      <c r="E11" s="303">
        <v>2687</v>
      </c>
      <c r="F11" s="304">
        <v>0.8651</v>
      </c>
      <c r="G11" s="64"/>
      <c r="H11" s="64"/>
      <c r="I11" s="64"/>
      <c r="J11" s="64"/>
    </row>
    <row r="12" spans="2:10" ht="16.5">
      <c r="B12" s="305" t="s">
        <v>141</v>
      </c>
      <c r="C12" s="303">
        <v>13344</v>
      </c>
      <c r="D12" s="303">
        <v>-5583</v>
      </c>
      <c r="E12" s="303">
        <v>6776</v>
      </c>
      <c r="F12" s="304">
        <v>1.2137</v>
      </c>
      <c r="I12" s="64"/>
      <c r="J12" s="64"/>
    </row>
    <row r="13" spans="2:10" ht="16.5">
      <c r="B13" s="298" t="s">
        <v>75</v>
      </c>
      <c r="C13" s="300">
        <v>126991</v>
      </c>
      <c r="D13" s="300">
        <v>3407</v>
      </c>
      <c r="E13" s="300">
        <v>-1575</v>
      </c>
      <c r="F13" s="301">
        <v>-0.4623</v>
      </c>
      <c r="G13" s="64"/>
      <c r="H13" s="64"/>
      <c r="I13" s="64"/>
      <c r="J13" s="64"/>
    </row>
    <row r="14" spans="2:10" ht="16.5">
      <c r="B14" s="302" t="s">
        <v>142</v>
      </c>
      <c r="C14" s="303">
        <v>121440</v>
      </c>
      <c r="D14" s="303">
        <v>635</v>
      </c>
      <c r="E14" s="303">
        <v>-391</v>
      </c>
      <c r="F14" s="304">
        <v>-0.6157</v>
      </c>
      <c r="G14" s="64"/>
      <c r="H14" s="64"/>
      <c r="I14" s="64"/>
      <c r="J14" s="64"/>
    </row>
    <row r="15" spans="2:6" ht="16.5">
      <c r="B15" s="302" t="s">
        <v>143</v>
      </c>
      <c r="C15" s="306">
        <v>5551</v>
      </c>
      <c r="D15" s="303">
        <v>2772</v>
      </c>
      <c r="E15" s="306">
        <v>-1184</v>
      </c>
      <c r="F15" s="304">
        <v>-0.4271</v>
      </c>
    </row>
    <row r="16" spans="2:6" ht="12.75">
      <c r="B16" s="192"/>
      <c r="C16" s="194">
        <v>0</v>
      </c>
      <c r="D16" s="194"/>
      <c r="E16" s="194"/>
      <c r="F16" s="197"/>
    </row>
    <row r="17" spans="2:6" ht="16.5">
      <c r="B17" s="298" t="s">
        <v>144</v>
      </c>
      <c r="C17" s="299">
        <v>451504</v>
      </c>
      <c r="D17" s="191">
        <v>546465</v>
      </c>
      <c r="E17" s="299">
        <v>-32816</v>
      </c>
      <c r="F17" s="301">
        <v>-0.0601</v>
      </c>
    </row>
    <row r="18" spans="2:6" ht="16.5">
      <c r="B18" s="302" t="s">
        <v>145</v>
      </c>
      <c r="C18" s="306">
        <v>-85395</v>
      </c>
      <c r="D18" s="303">
        <v>-182683</v>
      </c>
      <c r="E18" s="306">
        <v>21433</v>
      </c>
      <c r="F18" s="304">
        <v>0.1173</v>
      </c>
    </row>
    <row r="19" spans="2:6" ht="16.5">
      <c r="B19" s="298" t="s">
        <v>146</v>
      </c>
      <c r="C19" s="300">
        <v>366109</v>
      </c>
      <c r="D19" s="300">
        <v>363782</v>
      </c>
      <c r="E19" s="300">
        <v>-11383</v>
      </c>
      <c r="F19" s="301">
        <v>-0.0313</v>
      </c>
    </row>
  </sheetData>
  <sheetProtection/>
  <mergeCells count="3">
    <mergeCell ref="B3:F3"/>
    <mergeCell ref="B4:F4"/>
    <mergeCell ref="B5:F5"/>
  </mergeCells>
  <printOptions horizontalCentered="1" verticalCentered="1"/>
  <pageMargins left="0.39" right="0.4" top="1" bottom="1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0"/>
  <sheetViews>
    <sheetView showGridLines="0" tabSelected="1" zoomScale="110" zoomScaleNormal="110" zoomScalePageLayoutView="0" workbookViewId="0" topLeftCell="A1">
      <selection activeCell="K27" sqref="K27"/>
    </sheetView>
  </sheetViews>
  <sheetFormatPr defaultColWidth="7.28125" defaultRowHeight="12.75"/>
  <cols>
    <col min="1" max="1" width="7.28125" style="2" customWidth="1"/>
    <col min="2" max="2" width="36.00390625" style="2" customWidth="1"/>
    <col min="3" max="3" width="14.7109375" style="36" customWidth="1"/>
    <col min="4" max="4" width="16.140625" style="36" hidden="1" customWidth="1"/>
    <col min="5" max="5" width="14.7109375" style="36" hidden="1" customWidth="1"/>
    <col min="6" max="7" width="14.7109375" style="2" hidden="1" customWidth="1"/>
    <col min="8" max="8" width="1.7109375" style="2" customWidth="1"/>
    <col min="9" max="9" width="7.28125" style="2" customWidth="1"/>
    <col min="10" max="10" width="14.140625" style="2" customWidth="1"/>
    <col min="11" max="11" width="12.00390625" style="2" customWidth="1"/>
    <col min="12" max="16384" width="7.28125" style="2" customWidth="1"/>
  </cols>
  <sheetData>
    <row r="1" ht="14.25">
      <c r="H1" s="37"/>
    </row>
    <row r="2" ht="14.25">
      <c r="H2" s="37"/>
    </row>
    <row r="3" spans="2:8" ht="30" customHeight="1">
      <c r="B3" s="210" t="s">
        <v>67</v>
      </c>
      <c r="C3" s="200">
        <v>42614</v>
      </c>
      <c r="D3" s="200">
        <v>42614</v>
      </c>
      <c r="E3" s="327" t="s">
        <v>163</v>
      </c>
      <c r="F3" s="211" t="s">
        <v>113</v>
      </c>
      <c r="G3" s="211" t="s">
        <v>114</v>
      </c>
      <c r="H3" s="37"/>
    </row>
    <row r="4" spans="2:7" ht="3" customHeight="1">
      <c r="B4" s="157"/>
      <c r="D4" s="288" t="s">
        <v>133</v>
      </c>
      <c r="E4" s="287" t="s">
        <v>132</v>
      </c>
      <c r="F4" s="157"/>
      <c r="G4" s="157"/>
    </row>
    <row r="5" spans="2:12" s="15" customFormat="1" ht="15" customHeight="1" thickBot="1">
      <c r="B5" s="212" t="s">
        <v>68</v>
      </c>
      <c r="C5" s="213">
        <v>865934</v>
      </c>
      <c r="D5" s="213">
        <v>3896215</v>
      </c>
      <c r="E5" s="213">
        <v>2589625.829</v>
      </c>
      <c r="F5" s="213">
        <v>253649.858</v>
      </c>
      <c r="G5" s="263">
        <v>0.0979484584836523</v>
      </c>
      <c r="H5" s="37"/>
      <c r="J5" s="2"/>
      <c r="K5" s="2"/>
      <c r="L5" s="2"/>
    </row>
    <row r="6" spans="2:12" s="15" customFormat="1" ht="15" customHeight="1" thickBot="1">
      <c r="B6" s="214" t="s">
        <v>69</v>
      </c>
      <c r="C6" s="213">
        <v>4524598</v>
      </c>
      <c r="D6" s="213">
        <v>11281449</v>
      </c>
      <c r="E6" s="213">
        <v>7535592.681</v>
      </c>
      <c r="F6" s="177">
        <v>339589.233</v>
      </c>
      <c r="G6" s="263">
        <v>0.04506470126181705</v>
      </c>
      <c r="H6" s="37"/>
      <c r="J6" s="2"/>
      <c r="K6" s="2"/>
      <c r="L6" s="2"/>
    </row>
    <row r="7" spans="2:7" ht="6" customHeight="1">
      <c r="B7" s="154"/>
      <c r="C7" s="155"/>
      <c r="D7" s="155"/>
      <c r="E7" s="155"/>
      <c r="F7" s="155"/>
      <c r="G7" s="264"/>
    </row>
    <row r="8" spans="2:12" s="15" customFormat="1" ht="15" customHeight="1">
      <c r="B8" s="215" t="s">
        <v>70</v>
      </c>
      <c r="C8" s="215">
        <v>5390532</v>
      </c>
      <c r="D8" s="215">
        <v>15177664</v>
      </c>
      <c r="E8" s="215">
        <v>15449154.390999999</v>
      </c>
      <c r="F8" s="262">
        <v>-4730696.79</v>
      </c>
      <c r="G8" s="353">
        <v>-0.30621072650784664</v>
      </c>
      <c r="H8" s="37"/>
      <c r="J8" s="2"/>
      <c r="K8" s="2"/>
      <c r="L8" s="2"/>
    </row>
    <row r="9" ht="9.75" customHeight="1"/>
    <row r="11" spans="3:6" ht="14.25">
      <c r="C11" s="45"/>
      <c r="D11" s="46" t="e">
        <v>#REF!</v>
      </c>
      <c r="E11" s="45">
        <v>1945652.1039999984</v>
      </c>
      <c r="F11" s="47" t="e">
        <v>#REF!</v>
      </c>
    </row>
    <row r="12" spans="3:5" ht="14.25">
      <c r="C12" s="2"/>
      <c r="D12" s="2"/>
      <c r="E12" s="2"/>
    </row>
    <row r="13" spans="2:8" ht="14.25">
      <c r="B13" s="48"/>
      <c r="E13" s="49"/>
      <c r="F13" s="49"/>
      <c r="G13" s="37"/>
      <c r="H13" s="37"/>
    </row>
    <row r="14" spans="3:6" ht="14.25">
      <c r="C14" s="2"/>
      <c r="D14" s="2"/>
      <c r="F14" s="36"/>
    </row>
    <row r="15" spans="3:5" ht="14.25">
      <c r="C15" s="2"/>
      <c r="D15" s="2"/>
      <c r="E15" s="2"/>
    </row>
    <row r="16" spans="3:6" ht="14.25">
      <c r="C16" s="2"/>
      <c r="D16" s="2"/>
      <c r="F16" s="36"/>
    </row>
    <row r="18" ht="14.25">
      <c r="E18" s="51"/>
    </row>
    <row r="19" spans="3:5" ht="14.25">
      <c r="C19" s="50"/>
      <c r="E19" s="50"/>
    </row>
    <row r="23" ht="14.25">
      <c r="F23" s="36"/>
    </row>
    <row r="24" ht="14.25">
      <c r="F24" s="36"/>
    </row>
    <row r="25" ht="14.25">
      <c r="F25" s="36"/>
    </row>
    <row r="26" spans="6:7" ht="14.25">
      <c r="F26" s="36"/>
      <c r="G26" s="36"/>
    </row>
    <row r="27" spans="6:7" ht="14.25">
      <c r="F27" s="36"/>
      <c r="G27" s="36"/>
    </row>
    <row r="28" ht="14.25">
      <c r="F28" s="36"/>
    </row>
    <row r="29" ht="14.25">
      <c r="F29" s="36"/>
    </row>
    <row r="30" ht="14.25">
      <c r="F30" s="36"/>
    </row>
  </sheetData>
  <sheetProtection/>
  <printOptions horizontalCentered="1" verticalCentered="1"/>
  <pageMargins left="0.75" right="0.75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tabSelected="1" zoomScale="110" zoomScaleNormal="110" zoomScalePageLayoutView="0" workbookViewId="0" topLeftCell="A1">
      <selection activeCell="K27" sqref="K27"/>
    </sheetView>
  </sheetViews>
  <sheetFormatPr defaultColWidth="7.28125" defaultRowHeight="12.75"/>
  <cols>
    <col min="1" max="1" width="7.28125" style="54" customWidth="1"/>
    <col min="2" max="2" width="43.57421875" style="52" customWidth="1"/>
    <col min="3" max="3" width="14.7109375" style="53" customWidth="1"/>
    <col min="4" max="4" width="14.7109375" style="53" hidden="1" customWidth="1"/>
    <col min="5" max="6" width="14.7109375" style="54" hidden="1" customWidth="1"/>
    <col min="7" max="7" width="3.57421875" style="54" customWidth="1"/>
    <col min="8" max="8" width="7.28125" style="54" customWidth="1"/>
    <col min="9" max="9" width="12.7109375" style="52" hidden="1" customWidth="1"/>
    <col min="10" max="10" width="9.140625" style="0" hidden="1" customWidth="1"/>
    <col min="11" max="11" width="7.28125" style="0" customWidth="1"/>
    <col min="12" max="12" width="8.8515625" style="54" customWidth="1"/>
    <col min="13" max="16384" width="7.28125" style="54" customWidth="1"/>
  </cols>
  <sheetData>
    <row r="1" spans="1:11" s="2" customFormat="1" ht="14.25">
      <c r="A1" s="296"/>
      <c r="C1" s="36"/>
      <c r="D1" s="36"/>
      <c r="G1" s="37"/>
      <c r="I1" s="2">
        <v>0</v>
      </c>
      <c r="J1"/>
      <c r="K1"/>
    </row>
    <row r="2" spans="5:6" ht="14.25" customHeight="1">
      <c r="E2" s="52"/>
      <c r="F2" s="52"/>
    </row>
    <row r="3" spans="2:11" s="2" customFormat="1" ht="30" customHeight="1">
      <c r="B3" s="211" t="s">
        <v>71</v>
      </c>
      <c r="C3" s="211">
        <v>42614</v>
      </c>
      <c r="D3" s="211" t="s">
        <v>163</v>
      </c>
      <c r="E3" s="211" t="s">
        <v>113</v>
      </c>
      <c r="F3" s="211" t="s">
        <v>114</v>
      </c>
      <c r="G3" s="37"/>
      <c r="I3" s="38"/>
      <c r="J3"/>
      <c r="K3"/>
    </row>
    <row r="4" spans="2:6" ht="12.75">
      <c r="B4" s="158"/>
      <c r="D4" s="287" t="s">
        <v>132</v>
      </c>
      <c r="E4" s="158"/>
      <c r="F4" s="158"/>
    </row>
    <row r="5" spans="2:11" s="15" customFormat="1" ht="18" customHeight="1" thickBot="1">
      <c r="B5" s="216" t="s">
        <v>72</v>
      </c>
      <c r="C5" s="217">
        <v>611325</v>
      </c>
      <c r="D5" s="217">
        <v>2559728.698</v>
      </c>
      <c r="E5" s="217">
        <v>-95965.14399999985</v>
      </c>
      <c r="F5" s="281">
        <v>-0.03749035750350438</v>
      </c>
      <c r="G5" s="37"/>
      <c r="I5" s="42"/>
      <c r="J5" s="80"/>
      <c r="K5" s="88"/>
    </row>
    <row r="6" spans="2:11" s="15" customFormat="1" ht="18" customHeight="1" thickBot="1">
      <c r="B6" s="218" t="s">
        <v>73</v>
      </c>
      <c r="C6" s="217">
        <v>1274437</v>
      </c>
      <c r="D6" s="217">
        <v>2753965.211</v>
      </c>
      <c r="E6" s="217">
        <v>193732.0830000001</v>
      </c>
      <c r="F6" s="281">
        <v>0.07034659778060659</v>
      </c>
      <c r="G6" s="37"/>
      <c r="I6" s="43"/>
      <c r="J6" s="80"/>
      <c r="K6" s="88"/>
    </row>
    <row r="7" spans="2:11" s="15" customFormat="1" ht="18" customHeight="1" thickBot="1">
      <c r="B7" s="218" t="s">
        <v>74</v>
      </c>
      <c r="C7" s="217">
        <v>3504770</v>
      </c>
      <c r="D7" s="217">
        <v>8189808.3780000005</v>
      </c>
      <c r="E7" s="217">
        <v>-2882811.625</v>
      </c>
      <c r="F7" s="281">
        <v>-0.35199988717000963</v>
      </c>
      <c r="G7" s="37"/>
      <c r="I7" s="43"/>
      <c r="J7" s="80"/>
      <c r="K7"/>
    </row>
    <row r="8" spans="2:11" s="15" customFormat="1" ht="18" customHeight="1" thickBot="1">
      <c r="B8" s="178" t="s">
        <v>79</v>
      </c>
      <c r="C8" s="217">
        <v>2785770</v>
      </c>
      <c r="D8" s="217">
        <v>6026149.283</v>
      </c>
      <c r="E8" s="217">
        <v>-2279507.7229999998</v>
      </c>
      <c r="F8" s="281">
        <v>-0.37826937501043645</v>
      </c>
      <c r="G8" s="37"/>
      <c r="I8" s="138"/>
      <c r="J8" s="80"/>
      <c r="K8"/>
    </row>
    <row r="9" spans="2:11" s="15" customFormat="1" ht="18" customHeight="1" thickBot="1">
      <c r="B9" s="178" t="s">
        <v>80</v>
      </c>
      <c r="C9" s="217">
        <v>719000</v>
      </c>
      <c r="D9" s="217">
        <v>2163659.095</v>
      </c>
      <c r="E9" s="217">
        <v>-603303.9020000002</v>
      </c>
      <c r="F9" s="281">
        <v>-0.2788350084327865</v>
      </c>
      <c r="G9" s="37"/>
      <c r="I9" s="44"/>
      <c r="J9" s="80"/>
      <c r="K9"/>
    </row>
    <row r="10" spans="2:6" ht="6" customHeight="1">
      <c r="B10" s="160"/>
      <c r="C10" s="161"/>
      <c r="D10" s="161"/>
      <c r="E10" s="161"/>
      <c r="F10" s="282"/>
    </row>
    <row r="11" spans="2:11" s="15" customFormat="1" ht="18" customHeight="1">
      <c r="B11" s="199" t="s">
        <v>81</v>
      </c>
      <c r="C11" s="219">
        <v>5390532</v>
      </c>
      <c r="D11" s="219">
        <v>13503502.287</v>
      </c>
      <c r="E11" s="265" t="e">
        <v>#REF!</v>
      </c>
      <c r="F11" s="220">
        <v>-0.6008048959869073</v>
      </c>
      <c r="G11" s="37"/>
      <c r="I11" s="41"/>
      <c r="J11"/>
      <c r="K11"/>
    </row>
    <row r="12" spans="3:11" s="2" customFormat="1" ht="9.75" customHeight="1">
      <c r="C12" s="36"/>
      <c r="D12" s="36"/>
      <c r="J12"/>
      <c r="K12"/>
    </row>
    <row r="13" spans="5:6" ht="12.75">
      <c r="E13" s="52"/>
      <c r="F13" s="52"/>
    </row>
    <row r="14" spans="3:9" ht="12.75" hidden="1">
      <c r="C14" s="55">
        <v>0</v>
      </c>
      <c r="D14" s="55">
        <v>-1945652.1039999984</v>
      </c>
      <c r="E14" s="89" t="e">
        <v>#REF!</v>
      </c>
      <c r="F14" s="56">
        <v>-0.2945941694790607</v>
      </c>
      <c r="I14" s="55"/>
    </row>
    <row r="15" spans="1:10" ht="12.75" hidden="1">
      <c r="A15" s="57"/>
      <c r="C15" s="52"/>
      <c r="D15" s="52"/>
      <c r="E15" s="57"/>
      <c r="F15" s="57"/>
      <c r="J15">
        <v>0</v>
      </c>
    </row>
    <row r="16" spans="1:6" ht="12.75" hidden="1">
      <c r="A16" s="52" t="s">
        <v>24</v>
      </c>
      <c r="C16" s="58">
        <v>1885762</v>
      </c>
      <c r="D16" s="58">
        <v>5313693.909</v>
      </c>
      <c r="E16" s="58">
        <v>97766.93900000025</v>
      </c>
      <c r="F16" s="81">
        <v>-0.6451127911590815</v>
      </c>
    </row>
    <row r="17" spans="1:6" ht="12.75">
      <c r="A17" s="57"/>
      <c r="D17" s="58"/>
      <c r="E17" s="60"/>
      <c r="F17" s="57"/>
    </row>
    <row r="18" spans="1:6" ht="12.75">
      <c r="A18" s="57"/>
      <c r="D18" s="61"/>
      <c r="E18" s="60"/>
      <c r="F18" s="59"/>
    </row>
    <row r="19" spans="1:6" ht="12.75">
      <c r="A19" s="57"/>
      <c r="D19" s="52"/>
      <c r="E19" s="62"/>
      <c r="F19" s="57"/>
    </row>
    <row r="20" spans="1:6" ht="12.75">
      <c r="A20" s="57"/>
      <c r="D20" s="52"/>
      <c r="E20" s="57"/>
      <c r="F20" s="57"/>
    </row>
    <row r="21" spans="1:6" ht="12.75">
      <c r="A21" s="57"/>
      <c r="D21" s="52"/>
      <c r="E21" s="57"/>
      <c r="F21" s="57"/>
    </row>
    <row r="22" spans="1:6" ht="12.75">
      <c r="A22" s="57"/>
      <c r="D22" s="52"/>
      <c r="E22" s="57"/>
      <c r="F22" s="57"/>
    </row>
    <row r="23" spans="1:4" ht="12.75">
      <c r="A23" s="57"/>
      <c r="D23" s="52"/>
    </row>
    <row r="24" spans="1:4" ht="12.75">
      <c r="A24" s="57"/>
      <c r="D24" s="52"/>
    </row>
    <row r="25" spans="1:4" ht="12.75">
      <c r="A25" s="57"/>
      <c r="D25" s="52"/>
    </row>
    <row r="26" spans="1:4" ht="12.75">
      <c r="A26" s="57"/>
      <c r="C26" s="52"/>
      <c r="D26" s="52"/>
    </row>
  </sheetData>
  <sheetProtection/>
  <printOptions horizontalCentered="1"/>
  <pageMargins left="0.2" right="0.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cl090508016</dc:creator>
  <cp:keywords/>
  <dc:description/>
  <cp:lastModifiedBy>Guillermo Berguecio</cp:lastModifiedBy>
  <cp:lastPrinted>2013-07-20T18:15:22Z</cp:lastPrinted>
  <dcterms:created xsi:type="dcterms:W3CDTF">2003-10-23T18:16:48Z</dcterms:created>
  <dcterms:modified xsi:type="dcterms:W3CDTF">2017-02-06T15:47:49Z</dcterms:modified>
  <cp:category/>
  <cp:version/>
  <cp:contentType/>
  <cp:contentStatus/>
</cp:coreProperties>
</file>