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8985" windowHeight="7455" tabRatio="744" firstSheet="10" activeTab="17"/>
  </bookViews>
  <sheets>
    <sheet name="Generation Business" sheetId="1" r:id="rId1"/>
    <sheet name="Distribution Business" sheetId="2" r:id="rId2"/>
    <sheet name="energy sales revenues" sheetId="3" r:id="rId3"/>
    <sheet name="Income Statement" sheetId="4" r:id="rId4"/>
    <sheet name="op. inc. by business line (OC)" sheetId="5" r:id="rId5"/>
    <sheet name="Income Statement detail" sheetId="6" r:id="rId6"/>
    <sheet name="Financial Result" sheetId="7" r:id="rId7"/>
    <sheet name="Assets" sheetId="8" r:id="rId8"/>
    <sheet name="Liabilities" sheetId="9" r:id="rId9"/>
    <sheet name="Ratios OC" sheetId="10" r:id="rId10"/>
    <sheet name="Cash Flow" sheetId="11" r:id="rId11"/>
    <sheet name="Depreciación y Act Fijo" sheetId="12" r:id="rId12"/>
    <sheet name="Dx physical information" sheetId="13" r:id="rId13"/>
    <sheet name="Gx physical data" sheetId="14" r:id="rId14"/>
    <sheet name="Ebitda y activo fijo" sheetId="15" state="hidden" r:id="rId15"/>
    <sheet name="Merc Generacón" sheetId="16" state="hidden" r:id="rId16"/>
    <sheet name="Impuestos Diferidos" sheetId="17" state="hidden" r:id="rId17"/>
    <sheet name="Segmentos LN resumen" sheetId="18" r:id="rId18"/>
  </sheets>
  <definedNames>
    <definedName name="_xlnm.Print_Area" localSheetId="7">'Assets'!$B$1:$C$10</definedName>
    <definedName name="_xlnm.Print_Area" localSheetId="10">'Cash Flow'!$B$1:$C$11</definedName>
    <definedName name="_xlnm.Print_Area" localSheetId="11">'Depreciación y Act Fijo'!$B$3:$D$25</definedName>
    <definedName name="_xlnm.Print_Area" localSheetId="1">'Distribution Business'!$B$3:$G$14</definedName>
    <definedName name="_xlnm.Print_Area" localSheetId="14">'Ebitda y activo fijo'!$C$5:$G$30</definedName>
    <definedName name="_xlnm.Print_Area" localSheetId="6">'Financial Result'!$B$3:$C$19</definedName>
    <definedName name="_xlnm.Print_Area" localSheetId="0">'Generation Business'!$B$3:$H$16</definedName>
    <definedName name="_xlnm.Print_Area" localSheetId="16">'Impuestos Diferidos'!$C$4:$F$11</definedName>
    <definedName name="_xlnm.Print_Area" localSheetId="3">'Income Statement'!$B$3:$C$38</definedName>
    <definedName name="_xlnm.Print_Area" localSheetId="5">'Income Statement detail'!$B$5:$P$49</definedName>
    <definedName name="_xlnm.Print_Area" localSheetId="8">'Liabilities'!$B$1:$C$12</definedName>
    <definedName name="_xlnm.Print_Area" localSheetId="15">'Merc Generacón'!$B$3:$G$18</definedName>
    <definedName name="_xlnm.Print_Area" localSheetId="4">'op. inc. by business line (OC)'!$B$3:$G$25</definedName>
    <definedName name="_xlnm.Print_Area" localSheetId="9">'Ratios OC'!$B$2:$E$19</definedName>
  </definedNames>
  <calcPr fullCalcOnLoad="1"/>
</workbook>
</file>

<file path=xl/sharedStrings.xml><?xml version="1.0" encoding="utf-8"?>
<sst xmlns="http://schemas.openxmlformats.org/spreadsheetml/2006/main" count="466" uniqueCount="325">
  <si>
    <t xml:space="preserve">Mercados </t>
  </si>
  <si>
    <t>Ventas de Energía</t>
  </si>
  <si>
    <t>Participación</t>
  </si>
  <si>
    <t>País</t>
  </si>
  <si>
    <t xml:space="preserve">en que </t>
  </si>
  <si>
    <t>(GWh)</t>
  </si>
  <si>
    <t>de mercado</t>
  </si>
  <si>
    <t>participa</t>
  </si>
  <si>
    <t xml:space="preserve">Chile  </t>
  </si>
  <si>
    <t>SIC y SING</t>
  </si>
  <si>
    <t>Argentina</t>
  </si>
  <si>
    <t>SIN</t>
  </si>
  <si>
    <t>Perú</t>
  </si>
  <si>
    <t>SICN</t>
  </si>
  <si>
    <t>Colombia</t>
  </si>
  <si>
    <t xml:space="preserve">Total   </t>
  </si>
  <si>
    <t>(GWh) ( * )</t>
  </si>
  <si>
    <t>Total</t>
  </si>
  <si>
    <t>%</t>
  </si>
  <si>
    <t>M$</t>
  </si>
  <si>
    <t>Chilectra S.A.</t>
  </si>
  <si>
    <t>Holding Enersis y sociedades de inversión</t>
  </si>
  <si>
    <t>Distribución</t>
  </si>
  <si>
    <t>Ingresos de explotación</t>
  </si>
  <si>
    <t>Costos de explotación</t>
  </si>
  <si>
    <t>Chile</t>
  </si>
  <si>
    <t>Itemes  extraordinarios</t>
  </si>
  <si>
    <t>Total Pasivos C/P y L/P</t>
  </si>
  <si>
    <t>Variaciones</t>
  </si>
  <si>
    <t>Impuesto Renta</t>
  </si>
  <si>
    <t>Impuesto Diferido</t>
  </si>
  <si>
    <t>Brasil  (1)</t>
  </si>
  <si>
    <t>(1)  En el año 2005  se incluyen las ventas del trimestre octubre-diciembre 2005 de las sociedades Endesa Fortaleza y CIEN.</t>
  </si>
  <si>
    <t xml:space="preserve">(GWh) </t>
  </si>
  <si>
    <t>Concepto  (Millones de $)</t>
  </si>
  <si>
    <t>EBITDA Y ACTIVO FIJO NETO POR PAIS</t>
  </si>
  <si>
    <t>Lineas de Negocio</t>
  </si>
  <si>
    <t>EBITDA</t>
  </si>
  <si>
    <t>Activo Fijo neto</t>
  </si>
  <si>
    <t>Generación y Transmisión</t>
  </si>
  <si>
    <t>Brasil</t>
  </si>
  <si>
    <t>Total Gx y Tx</t>
  </si>
  <si>
    <t>Total Dx</t>
  </si>
  <si>
    <t>Total Grupo Enersis</t>
  </si>
  <si>
    <t>Ch$ Millones</t>
  </si>
  <si>
    <t>EBITDA (*)</t>
  </si>
  <si>
    <t>EBITDA / Activo Fijo marzo 2007</t>
  </si>
  <si>
    <t>Impuesto a la Renta e Impuestos diferidos</t>
  </si>
  <si>
    <t>Trabajos para el inmovilizado</t>
  </si>
  <si>
    <t>Resultados de otras inversiones</t>
  </si>
  <si>
    <t>Estructura y ajustes</t>
  </si>
  <si>
    <t>(%)</t>
  </si>
  <si>
    <t>Brasil   (*)</t>
  </si>
  <si>
    <t>(*) Incluye activos intangibles por concesiones en Ampla y Coelce</t>
  </si>
  <si>
    <t>EBITDA / Activo Fijo DIC. 2010</t>
  </si>
  <si>
    <t>Al 31 de marzo de 2011</t>
  </si>
  <si>
    <t>OPERATING INCOME</t>
  </si>
  <si>
    <t>Operating Revenues</t>
  </si>
  <si>
    <t>Operating Costs</t>
  </si>
  <si>
    <t>Operating Income</t>
  </si>
  <si>
    <t>Generation &amp; Transmission</t>
  </si>
  <si>
    <t>Distribution</t>
  </si>
  <si>
    <t>Adjustments</t>
  </si>
  <si>
    <t>Company</t>
  </si>
  <si>
    <t>SIC &amp; SING Chile</t>
  </si>
  <si>
    <r>
      <t xml:space="preserve">Endesa Chile </t>
    </r>
    <r>
      <rPr>
        <sz val="8"/>
        <rFont val="Tahoma"/>
        <family val="2"/>
      </rPr>
      <t>(1)</t>
    </r>
  </si>
  <si>
    <t xml:space="preserve">Markets </t>
  </si>
  <si>
    <t>in which</t>
  </si>
  <si>
    <t>operates</t>
  </si>
  <si>
    <t>Energy Sales</t>
  </si>
  <si>
    <t>Assets (million Ch$)</t>
  </si>
  <si>
    <t>Current Assets</t>
  </si>
  <si>
    <t>Non Current Assets</t>
  </si>
  <si>
    <t>Total Assets</t>
  </si>
  <si>
    <t>Liabilities (million Ch$)</t>
  </si>
  <si>
    <t>Current Liabilities</t>
  </si>
  <si>
    <t>Non Current Liabilities</t>
  </si>
  <si>
    <t>Total Shareholders' Equity</t>
  </si>
  <si>
    <t>Personnel costs</t>
  </si>
  <si>
    <t>Other Non Operating Income</t>
  </si>
  <si>
    <t>Otther Non Operating revenues (expenses)</t>
  </si>
  <si>
    <t>Net Income attributable to owners of parent</t>
  </si>
  <si>
    <t>Net income attributable to non-controlling interest</t>
  </si>
  <si>
    <t>Attributable to shareholders of the company</t>
  </si>
  <si>
    <t>Attributable to minority interest</t>
  </si>
  <si>
    <t>Total Liabilities and Shareholders' equity</t>
  </si>
  <si>
    <t>Energy Losses</t>
  </si>
  <si>
    <t>Clients</t>
  </si>
  <si>
    <t>Clients / Employees</t>
  </si>
  <si>
    <t>(*) Includes final customer sales and tolls.</t>
  </si>
  <si>
    <t>(thousand)</t>
  </si>
  <si>
    <t>NET INCOME</t>
  </si>
  <si>
    <t>Liquidity</t>
  </si>
  <si>
    <t>Leverage</t>
  </si>
  <si>
    <t>Profitability</t>
  </si>
  <si>
    <t>(1) Current assets net from inventories and advanced payments</t>
  </si>
  <si>
    <t>(2) Considers EBITDA divided by financial expenses</t>
  </si>
  <si>
    <t>Acid ratio test (1)</t>
  </si>
  <si>
    <t>Current liquidity</t>
  </si>
  <si>
    <t>Working Capítal</t>
  </si>
  <si>
    <t>Long Term Debt</t>
  </si>
  <si>
    <t>Short Term Debt</t>
  </si>
  <si>
    <t>Financial Expenses Coverage (2)</t>
  </si>
  <si>
    <t>Operating Income/Operating Revenues</t>
  </si>
  <si>
    <t>ROE (annualized)</t>
  </si>
  <si>
    <t>ROA (annualized)</t>
  </si>
  <si>
    <t>Indicator</t>
  </si>
  <si>
    <t>Unit</t>
  </si>
  <si>
    <t>Cash Flow   (million Ch$)</t>
  </si>
  <si>
    <t>PROPERTY, PLANTS AND EQUIPMENT INFORMATION BY COMPANY</t>
  </si>
  <si>
    <t>(million Ch$)</t>
  </si>
  <si>
    <t xml:space="preserve">Depreciation     </t>
  </si>
  <si>
    <t>(*) Includes intangible assets concessions</t>
  </si>
  <si>
    <t>From Financing Activities</t>
  </si>
  <si>
    <t>From Investing Activities</t>
  </si>
  <si>
    <t>From Operating Activities</t>
  </si>
  <si>
    <t>Net Cash Flow</t>
  </si>
  <si>
    <t>(Figures in million Ch$)</t>
  </si>
  <si>
    <t>Times</t>
  </si>
  <si>
    <t>MMCh$</t>
  </si>
  <si>
    <t>Generation</t>
  </si>
  <si>
    <t>Energy Sales Revenues</t>
  </si>
  <si>
    <t>Non regulated customers</t>
  </si>
  <si>
    <t>Regulated customers</t>
  </si>
  <si>
    <t>Other Clients</t>
  </si>
  <si>
    <t>Spot Market</t>
  </si>
  <si>
    <t>Residential</t>
  </si>
  <si>
    <t>Commercial</t>
  </si>
  <si>
    <t>Industrial</t>
  </si>
  <si>
    <t>Other</t>
  </si>
  <si>
    <t>Generation and Distribution</t>
  </si>
  <si>
    <t>Less: Consolidation adjustments</t>
  </si>
  <si>
    <t>Payments for additions of Property, plant and equipment</t>
  </si>
  <si>
    <t>Earning per share  (Ch$ /share)</t>
  </si>
  <si>
    <t>* Includes continuing and discontinued operations</t>
  </si>
  <si>
    <t>FINANCIAL RESULT</t>
  </si>
  <si>
    <t>CONSOLIDATED INCOME STATEMENT (million Ch$)</t>
  </si>
  <si>
    <t>Net Financial Income</t>
  </si>
  <si>
    <t>Financial Income</t>
  </si>
  <si>
    <t>Financial Costs</t>
  </si>
  <si>
    <t>Gain (Loss) for indexed assets and liabilities</t>
  </si>
  <si>
    <t>Foreign currency exchange differences, net</t>
  </si>
  <si>
    <t>Net Income From Sale of Assets</t>
  </si>
  <si>
    <t>Share of profit (loss) of associates accounted for using the equity method</t>
  </si>
  <si>
    <t>Net Income Before Taxes</t>
  </si>
  <si>
    <t>Income Tax</t>
  </si>
  <si>
    <t>Net Income</t>
  </si>
  <si>
    <t>Revenues</t>
  </si>
  <si>
    <t>Sales</t>
  </si>
  <si>
    <t>Other operating income</t>
  </si>
  <si>
    <t>Procurements and Services</t>
  </si>
  <si>
    <t>Energy purchases</t>
  </si>
  <si>
    <t>Fuel consumption</t>
  </si>
  <si>
    <t>Transportation expenses</t>
  </si>
  <si>
    <t>Other variable costs</t>
  </si>
  <si>
    <t>Contribution Margin</t>
  </si>
  <si>
    <t>Other fixed operating expenses</t>
  </si>
  <si>
    <t>Gross Operating Income (EBITDA)</t>
  </si>
  <si>
    <t>Depreciation and amortization</t>
  </si>
  <si>
    <t>Reversal of impairment profit (impairment loss) recognized in profit or loss</t>
  </si>
  <si>
    <t>Net  Financial Income</t>
  </si>
  <si>
    <t>Financial income</t>
  </si>
  <si>
    <t>Financial costs</t>
  </si>
  <si>
    <t>Enersis Chile</t>
  </si>
  <si>
    <t>Chilectra</t>
  </si>
  <si>
    <t>BY BUSINESS LINES</t>
  </si>
  <si>
    <t>Consolidated Income Statement</t>
  </si>
  <si>
    <t>Energy sales</t>
  </si>
  <si>
    <t>Other Sales</t>
  </si>
  <si>
    <t>Other Operating Income</t>
  </si>
  <si>
    <t>Other Revenues</t>
  </si>
  <si>
    <t>Other expenses by nature</t>
  </si>
  <si>
    <t>Other work performed and capitalized</t>
  </si>
  <si>
    <t>Employee benefit costs</t>
  </si>
  <si>
    <t>Eliminations and others</t>
  </si>
  <si>
    <t>COMPANY</t>
  </si>
  <si>
    <t>Employees</t>
  </si>
  <si>
    <t>Clients/Employees</t>
  </si>
  <si>
    <t>Gwh</t>
  </si>
  <si>
    <t>N°</t>
  </si>
  <si>
    <t>SALES</t>
  </si>
  <si>
    <t>TOTAL</t>
  </si>
  <si>
    <t>Residencial</t>
  </si>
  <si>
    <t>Comercial</t>
  </si>
  <si>
    <t>Otros</t>
  </si>
  <si>
    <t xml:space="preserve">(1) includes Endesa Chile and its generation subsidiaries in Chile. </t>
  </si>
  <si>
    <t>4 months</t>
  </si>
  <si>
    <t>(*) As of June 30, 2016 and 2015 the average number of paid and subscribed shares were 49,092,772,762</t>
  </si>
  <si>
    <t>Total generation</t>
  </si>
  <si>
    <t>Hydroelectric generation</t>
  </si>
  <si>
    <t>Thermal electric generation</t>
  </si>
  <si>
    <t>Other generation</t>
  </si>
  <si>
    <t>Purchases</t>
  </si>
  <si>
    <t xml:space="preserve">    Purchases to related companies -generators</t>
  </si>
  <si>
    <t xml:space="preserve">    Purchases to others generators</t>
  </si>
  <si>
    <t xml:space="preserve">    Purchases at spot</t>
  </si>
  <si>
    <t>Transmission losses, pump and other consumption</t>
  </si>
  <si>
    <t>Total electricity sales</t>
  </si>
  <si>
    <t>Sales at regulated prices</t>
  </si>
  <si>
    <t>Sales at unregulated prices</t>
  </si>
  <si>
    <t>Sales at spot marginal cost</t>
  </si>
  <si>
    <t>Sales to related companies generators</t>
  </si>
  <si>
    <t>TOTAL SALES IN THE SYSTEM</t>
  </si>
  <si>
    <t>Market Share on total sales (%)</t>
  </si>
  <si>
    <t>Operating Income (EBIT)</t>
  </si>
  <si>
    <t>Total Segments</t>
  </si>
  <si>
    <t>Country</t>
  </si>
  <si>
    <t>Linea de Negocio</t>
  </si>
  <si>
    <t>Generación</t>
  </si>
  <si>
    <t xml:space="preserve">Holdings y Eliminaciones </t>
  </si>
  <si>
    <t>Totales</t>
  </si>
  <si>
    <t>ACTIVOS</t>
  </si>
  <si>
    <t>ACTIVOS CORRIENTES</t>
  </si>
  <si>
    <t>Efectivo y equivalentes al efectivo</t>
  </si>
  <si>
    <t>Otros activos financieros corrientes</t>
  </si>
  <si>
    <t>Otros activos no financieros, corriente</t>
  </si>
  <si>
    <t>Cuentas comerciales por cobrar y otras cuentas por cobrar corrientes</t>
  </si>
  <si>
    <t>Cuentas por cobrar a entidades relacionadas, corrientes</t>
  </si>
  <si>
    <t>Inventarios corrientes</t>
  </si>
  <si>
    <t>Activos por impuestos corrientes, corriente</t>
  </si>
  <si>
    <t>Activos no corrientes o grupos de activos para su disposición clasificados como mantenidos para la venta o como mantenidos para distribuir a los propietarios</t>
  </si>
  <si>
    <t xml:space="preserve">ACTIVOS NO CORRIENTES </t>
  </si>
  <si>
    <t>Otros activos financieros no corrientes</t>
  </si>
  <si>
    <t>Otros activos no financieros no corrientes</t>
  </si>
  <si>
    <t>Cuentas comerciales por cobrar y otras cuentas por cobrar no corrientes</t>
  </si>
  <si>
    <t>Cuentas por cobrar a entidades relacionadas, no corrientes</t>
  </si>
  <si>
    <t>Inversiones contabilizadas utilizando el método de la participación</t>
  </si>
  <si>
    <t>Activos intangibles distintos de la plusvalía</t>
  </si>
  <si>
    <t>Plusvalía</t>
  </si>
  <si>
    <t>Propiedades, planta y equipo</t>
  </si>
  <si>
    <t>Propiedad de inversión</t>
  </si>
  <si>
    <t>Activos por impuestos diferidos</t>
  </si>
  <si>
    <t>TOTAL ACTIVOS</t>
  </si>
  <si>
    <t>PATRIMONIO NETO Y PASIVOS</t>
  </si>
  <si>
    <t>PASIVOS CORRIENTES</t>
  </si>
  <si>
    <t>Otros pasivos financieros corrientes</t>
  </si>
  <si>
    <t>Cuentas por pagar comerciales y otras cuentas por pagar</t>
  </si>
  <si>
    <t>Cuentas por pagar a entidades relacionadas corrientes</t>
  </si>
  <si>
    <t>Otras provisiones corrientes</t>
  </si>
  <si>
    <t>Pasivos por impuestos corrientes</t>
  </si>
  <si>
    <t>Provisiones por beneficios a los empleados corrientes</t>
  </si>
  <si>
    <t>Otros pasivos no financieros corrientes</t>
  </si>
  <si>
    <t>Pasivos incluidos en grupos de activos para su disposición clasificados como mantenidos para la venta</t>
  </si>
  <si>
    <t>PASIVOS NO CORRIENTES</t>
  </si>
  <si>
    <t>Otros pasivos financieros no corrientes</t>
  </si>
  <si>
    <t>Cuentas comerciales por pagar y otras cuentas por pagar no corrientes</t>
  </si>
  <si>
    <t>Cuentas por pagar a entidades relacionadas, no corrientes</t>
  </si>
  <si>
    <t>Otras provisiones no corrientes</t>
  </si>
  <si>
    <t>Pasivo por impuestos diferidos</t>
  </si>
  <si>
    <t>Provisiones por beneficios a los empleados no corrientes</t>
  </si>
  <si>
    <t>Otros pasivos no financieros no corrientes</t>
  </si>
  <si>
    <t>PATRIMONIO NETO</t>
  </si>
  <si>
    <t>Patrimonio atribuible a los propietarios de la controladora</t>
  </si>
  <si>
    <t>Capital emitido</t>
  </si>
  <si>
    <t>Ganancias (pérdidas) acumuladas</t>
  </si>
  <si>
    <t>Primas de emisión</t>
  </si>
  <si>
    <t>Acciones propias en cartera</t>
  </si>
  <si>
    <t>Otras participaciones en el patrimonio</t>
  </si>
  <si>
    <t>Otras reservas</t>
  </si>
  <si>
    <t>Participaciones no controladoras</t>
  </si>
  <si>
    <t>Total Patrimonio Neto y Pasivos</t>
  </si>
  <si>
    <t>ESTADO DE RESULTADOS INTEGRALES</t>
  </si>
  <si>
    <t xml:space="preserve">INGRESOS </t>
  </si>
  <si>
    <t>Ingresos de actividades ordinarias</t>
  </si>
  <si>
    <t>Ventas de energía</t>
  </si>
  <si>
    <t>Otras ventas</t>
  </si>
  <si>
    <t>Otras prestaciones de servicios</t>
  </si>
  <si>
    <t>Otros ingresos</t>
  </si>
  <si>
    <t>MATERIAS PRIMAS Y CONSUMIBLES UTILIZADOS</t>
  </si>
  <si>
    <t>Compras de energía</t>
  </si>
  <si>
    <t>Consumo de combustible</t>
  </si>
  <si>
    <t>Gastos de transporte</t>
  </si>
  <si>
    <t>Otros aprovisionamientos variables y servicios</t>
  </si>
  <si>
    <t>MARGEN DE CONTRIBUCIÓN</t>
  </si>
  <si>
    <t>Otros trabajos realizados por la entidad y capitalizados</t>
  </si>
  <si>
    <t>Gastos por beneficios a los empleados</t>
  </si>
  <si>
    <t>Otros gastos, por naturaleza</t>
  </si>
  <si>
    <t>RESULTADO BRUTO DE EXPLOTACIÓN</t>
  </si>
  <si>
    <t>Gasto por depreciación y amortización</t>
  </si>
  <si>
    <t>Pérdidas por deterioro de valor (reversiones de pérdidas por deterioro de valor) reconocidas en el resultado del periodo</t>
  </si>
  <si>
    <t>RESULTADO DE EXPLOTACIÓN</t>
  </si>
  <si>
    <t>RESULTADO FINANCIERO</t>
  </si>
  <si>
    <t>Ingresos financieros</t>
  </si>
  <si>
    <t>Efectivo y otros medios equivalentes</t>
  </si>
  <si>
    <t>Otros ingresos financieros</t>
  </si>
  <si>
    <t>Costos financieros</t>
  </si>
  <si>
    <t>Préstamos bancarios</t>
  </si>
  <si>
    <t>Obligaciones garantizadas y no garantizadas</t>
  </si>
  <si>
    <t xml:space="preserve">Otros </t>
  </si>
  <si>
    <t>Resultados por Unidades de Reajuste</t>
  </si>
  <si>
    <t>Diferencias de cambio</t>
  </si>
  <si>
    <t>Positivas</t>
  </si>
  <si>
    <t>Negativas</t>
  </si>
  <si>
    <t>Participación en las ganancias (pérdidas) de asociadas y negocios conjuntos que se contabilicen utilizando el método de la participación</t>
  </si>
  <si>
    <t>Otras ganancias (pérdidas)</t>
  </si>
  <si>
    <t>Resultado de Otras Inversiones</t>
  </si>
  <si>
    <t>Resultados en Ventas de Activos</t>
  </si>
  <si>
    <t>Ganancia (pérdida), antes de impuestos</t>
  </si>
  <si>
    <t>Gasto (ingreso) por impuestos a las ganancias</t>
  </si>
  <si>
    <t>Ganancia (pérdida) procedente de operaciones continuadas</t>
  </si>
  <si>
    <t>Ganancia (Pérdida) de Operaciones Discontinuadas</t>
  </si>
  <si>
    <t>GANANCIA (PÉRDIDA)</t>
  </si>
  <si>
    <t xml:space="preserve">Ganancia (Pérdida) Atribuibles a </t>
  </si>
  <si>
    <t>Ganancia (pérdida), atribuible a los propietarios de la controladora</t>
  </si>
  <si>
    <t>Ganancia (pérdida), atribuible a participaciones no controladoras</t>
  </si>
  <si>
    <t>ESTADO DE FLUJOS DE EFECTIVO</t>
  </si>
  <si>
    <t>Flujos de efectivo procedentes de (utilizados en) actividades de operación</t>
  </si>
  <si>
    <t>Flujos de efectivo netos procedentes de (utilizados en) actividades de inversión</t>
  </si>
  <si>
    <t>Flujos de efectivo procedentes de (utilizados en) actividades de financiación</t>
  </si>
  <si>
    <t>For the Period ended June,  2016</t>
  </si>
  <si>
    <t>Endesa</t>
  </si>
  <si>
    <t>Pangue</t>
  </si>
  <si>
    <t>Pehuenche</t>
  </si>
  <si>
    <t>San Isidro</t>
  </si>
  <si>
    <t>Eco cons</t>
  </si>
  <si>
    <t>ENDESA SIC</t>
  </si>
  <si>
    <t>Celta</t>
  </si>
  <si>
    <t>GasAtacama</t>
  </si>
  <si>
    <t>SING Consolidado</t>
  </si>
  <si>
    <t>TOTAL CHILE</t>
  </si>
  <si>
    <t>For the Period ended June,  2015</t>
  </si>
  <si>
    <t>Endesa Chile</t>
  </si>
  <si>
    <t>Inmobiliaria Manso de Velasco Ltda.(1)</t>
  </si>
  <si>
    <t xml:space="preserve"> Servicios Informaticos e Inmobiliarios Ltda(ex ICT)</t>
  </si>
  <si>
    <t>variation in million  Ch$ and  %.</t>
  </si>
</sst>
</file>

<file path=xl/styles.xml><?xml version="1.0" encoding="utf-8"?>
<styleSheet xmlns="http://schemas.openxmlformats.org/spreadsheetml/2006/main">
  <numFmts count="6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%"/>
    <numFmt numFmtId="167" formatCode="#,##0.000;[Red]\-#,##0.000"/>
    <numFmt numFmtId="168" formatCode="#,##0_ ;[Red]\-#,##0\ "/>
    <numFmt numFmtId="169" formatCode="#,##0.0000_);[Red]\(#,##0.0000\)"/>
    <numFmt numFmtId="170" formatCode="0.000%"/>
    <numFmt numFmtId="171" formatCode="0.0%\ \ \ \ ;\(0.0%\)\ \ \ \ "/>
    <numFmt numFmtId="172" formatCode="_(* #,##0_);_(* \(#,##0\);_(* &quot;-&quot;??_);_(@_)"/>
    <numFmt numFmtId="173" formatCode="#,##0_);[Black]\(#,##0\);&quot;-       &quot;"/>
    <numFmt numFmtId="174" formatCode="#,##0.00_);[Black]\(#,##0.00\);&quot;-       &quot;"/>
    <numFmt numFmtId="175" formatCode="#,##0.000_);[Black]\(#,##0.000\);&quot;-       &quot;"/>
    <numFmt numFmtId="176" formatCode="0.0%;\(0.0%\)"/>
    <numFmt numFmtId="177" formatCode="0.0%_);\(0.0%\)"/>
    <numFmt numFmtId="178" formatCode="#,##0.000;\-#,##0.000"/>
    <numFmt numFmtId="179" formatCode="0.0%_)\ \ ;\(0.0%\)\ \ "/>
    <numFmt numFmtId="180" formatCode="0_);\(0\)"/>
    <numFmt numFmtId="181" formatCode="_(* #,##0.000_);_(* \(#,##0.000\);_(* &quot;-&quot;_);_(@_)"/>
    <numFmt numFmtId="182" formatCode="#,##0\ ;\(#,##0\);&quot;-       &quot;"/>
    <numFmt numFmtId="183" formatCode="#,##0.00_);\(#,##0.00\);&quot;  -  &quot;"/>
    <numFmt numFmtId="184" formatCode="#,##0_)\ ;[Black]\(#,##0\)\ ;&quot;-       &quot;"/>
    <numFmt numFmtId="185" formatCode="#,##0\ ;[Black]\(#,##0\);&quot;-       &quot;"/>
    <numFmt numFmtId="186" formatCode="0.0"/>
    <numFmt numFmtId="187" formatCode="0.000"/>
    <numFmt numFmtId="188" formatCode="#,##0.000000000_);[Black]\(#,##0.000000000\);&quot;-       &quot;"/>
    <numFmt numFmtId="189" formatCode="#,##0.0\ ;\(#,##0.0\);&quot;-       &quot;"/>
    <numFmt numFmtId="190" formatCode="#,##0.000"/>
    <numFmt numFmtId="191" formatCode="#,##0;\(#,##0\)"/>
    <numFmt numFmtId="192" formatCode="#,##0;\(#,##0\);&quot;-&quot;"/>
    <numFmt numFmtId="193" formatCode="0.000000"/>
    <numFmt numFmtId="194" formatCode="0%_);\(0%\)"/>
    <numFmt numFmtId="195" formatCode="#,##0.0"/>
    <numFmt numFmtId="196" formatCode="#,##0.0_);\(#,##0.0\);&quot;  -  &quot;"/>
    <numFmt numFmtId="197" formatCode="_-* #,##0.0_-;\-* #,##0.0_-;_-* &quot;-&quot;??_-;_-@_-"/>
    <numFmt numFmtId="198" formatCode="_-* #,##0_-;\-* #,##0_-;_-* &quot;-&quot;??_-;_-@_-"/>
    <numFmt numFmtId="199" formatCode="[$-340A]dddd\,\ dd&quot; de &quot;mmmm&quot; de &quot;yyyy"/>
    <numFmt numFmtId="200" formatCode="0%;\(0%\)"/>
    <numFmt numFmtId="201" formatCode="#,##0.0_);[Black]\(#,##0.0\);&quot;-       &quot;"/>
    <numFmt numFmtId="202" formatCode="#,##0.000\ ;\(#,##0.000\);&quot;-       &quot;"/>
    <numFmt numFmtId="203" formatCode="#,##0_)\ ;\(#,##0\)\ ;&quot;-       &quot;"/>
    <numFmt numFmtId="204" formatCode="#,##0_);\(#,##0\);&quot;-       &quot;"/>
    <numFmt numFmtId="205" formatCode="_-* #,##0.000_-;\-* #,##0.000_-;_-* &quot;-&quot;??_-;_-@_-"/>
    <numFmt numFmtId="206" formatCode="#,##0_);\(#,##0\);&quot;  -  &quot;"/>
    <numFmt numFmtId="207" formatCode="#,##0\ ;[White]\(#,##0\);&quot;-       &quot;"/>
    <numFmt numFmtId="208" formatCode="#,##0_)\ ;[White]\(#,##0\)\ ;&quot;-       &quot;"/>
    <numFmt numFmtId="209" formatCode="#,##0_);[White]\(#,##0\);&quot;-       &quot;"/>
    <numFmt numFmtId="210" formatCode="#,##0.00000000_);[Black]\(#,##0.00000000\);&quot;-       &quot;"/>
    <numFmt numFmtId="211" formatCode="#,##0.0000000_);[Black]\(#,##0.0000000\);&quot;-       &quot;"/>
    <numFmt numFmtId="212" formatCode="#,##0.000000_);[Black]\(#,##0.000000\);&quot;-       &quot;"/>
    <numFmt numFmtId="213" formatCode="#,##0.00000_);[Black]\(#,##0.00000\);&quot;-       &quot;"/>
    <numFmt numFmtId="214" formatCode="#,##0.0000_);[Black]\(#,##0.0000\);&quot;-       &quot;"/>
    <numFmt numFmtId="215" formatCode="_-* #,##0.0000_-;\-* #,##0.0000_-;_-* &quot;-&quot;??_-;_-@_-"/>
    <numFmt numFmtId="216" formatCode="#,##0.00\ ;\(#,##0.00\);&quot;-       &quot;"/>
    <numFmt numFmtId="217" formatCode="#,##0.0_)&quot; pp.&quot;;\(#,##0.0\)&quot; pp.&quot;;&quot;-&quot;"/>
    <numFmt numFmtId="218" formatCode="0.0\ \p.\p."/>
    <numFmt numFmtId="219" formatCode="#,##0.0;[Black]\(#,##0.0\);&quot; - &quot;"/>
    <numFmt numFmtId="220" formatCode="_(* #,##0.0_);_(* \(#,##0.0\);_(* &quot;-&quot;??_);_(@_)"/>
  </numFmts>
  <fonts count="88">
    <font>
      <sz val="10"/>
      <name val="Arial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8"/>
      <name val="Comic Sans MS"/>
      <family val="4"/>
    </font>
    <font>
      <sz val="9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8"/>
      <color indexed="40"/>
      <name val="Arial Narrow"/>
      <family val="2"/>
    </font>
    <font>
      <b/>
      <i/>
      <sz val="18"/>
      <color indexed="40"/>
      <name val="Calibri"/>
      <family val="2"/>
    </font>
    <font>
      <b/>
      <i/>
      <sz val="16"/>
      <color indexed="12"/>
      <name val="Arial Narrow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Narrow"/>
      <family val="2"/>
    </font>
    <font>
      <b/>
      <sz val="10"/>
      <color indexed="9"/>
      <name val="Tahoma"/>
      <family val="2"/>
    </font>
    <font>
      <sz val="10"/>
      <color indexed="9"/>
      <name val="Arial Narrow"/>
      <family val="2"/>
    </font>
    <font>
      <b/>
      <sz val="9"/>
      <color indexed="9"/>
      <name val="Arial Narrow"/>
      <family val="2"/>
    </font>
    <font>
      <b/>
      <sz val="11"/>
      <color indexed="9"/>
      <name val="Arial Narrow"/>
      <family val="2"/>
    </font>
    <font>
      <b/>
      <sz val="14"/>
      <color indexed="9"/>
      <name val="Arial Narrow"/>
      <family val="2"/>
    </font>
    <font>
      <b/>
      <sz val="12"/>
      <color indexed="9"/>
      <name val="Arial Narrow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Narrow"/>
      <family val="2"/>
    </font>
    <font>
      <b/>
      <sz val="10"/>
      <color rgb="FFFFFFFF"/>
      <name val="Tahoma"/>
      <family val="2"/>
    </font>
    <font>
      <sz val="10"/>
      <color theme="0"/>
      <name val="Arial Narrow"/>
      <family val="2"/>
    </font>
    <font>
      <b/>
      <sz val="10"/>
      <color rgb="FFFFFFFF"/>
      <name val="Arial Narrow"/>
      <family val="2"/>
    </font>
    <font>
      <b/>
      <sz val="9"/>
      <color theme="0"/>
      <name val="Arial Narrow"/>
      <family val="2"/>
    </font>
    <font>
      <b/>
      <sz val="11"/>
      <color theme="0"/>
      <name val="Arial Narrow"/>
      <family val="2"/>
    </font>
    <font>
      <b/>
      <sz val="14"/>
      <color theme="0"/>
      <name val="Arial Narrow"/>
      <family val="2"/>
    </font>
    <font>
      <b/>
      <sz val="11"/>
      <color theme="0"/>
      <name val="Arial"/>
      <family val="2"/>
    </font>
    <font>
      <b/>
      <sz val="12"/>
      <color theme="0"/>
      <name val="Arial Narrow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BE7F5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/>
      <top style="thin">
        <color indexed="22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/>
    </border>
    <border>
      <left style="thin">
        <color indexed="22"/>
      </left>
      <right style="thin">
        <color indexed="9"/>
      </right>
      <top style="thin">
        <color indexed="22"/>
      </top>
      <bottom/>
    </border>
    <border>
      <left/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22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22"/>
      </left>
      <right style="thin">
        <color indexed="9"/>
      </right>
      <top/>
      <bottom style="thin">
        <color indexed="22"/>
      </bottom>
    </border>
    <border>
      <left style="thin">
        <color indexed="9"/>
      </left>
      <right style="thin">
        <color indexed="9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9"/>
      </bottom>
    </border>
    <border>
      <left style="thin">
        <color indexed="22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>
        <color theme="8" tint="0.5999900102615356"/>
      </bottom>
    </border>
    <border>
      <left>
        <color indexed="63"/>
      </left>
      <right>
        <color indexed="63"/>
      </right>
      <top style="medium">
        <color theme="8" tint="0.5999900102615356"/>
      </top>
      <bottom style="medium">
        <color theme="8" tint="0.5999900102615356"/>
      </bottom>
    </border>
    <border>
      <left>
        <color indexed="63"/>
      </left>
      <right>
        <color indexed="63"/>
      </right>
      <top>
        <color indexed="63"/>
      </top>
      <bottom style="medium">
        <color rgb="FFB7DEE8"/>
      </bottom>
    </border>
    <border>
      <left>
        <color indexed="63"/>
      </left>
      <right>
        <color indexed="63"/>
      </right>
      <top style="thin">
        <color theme="8" tint="-0.24997000396251678"/>
      </top>
      <bottom style="thin">
        <color theme="8" tint="-0.24997000396251678"/>
      </bottom>
    </border>
    <border>
      <left>
        <color indexed="63"/>
      </left>
      <right>
        <color indexed="63"/>
      </right>
      <top style="thin">
        <color theme="8" tint="0.5999900102615356"/>
      </top>
      <bottom style="thin">
        <color theme="8" tint="0.5999900102615356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theme="8" tint="0.5999900102615356"/>
      </top>
      <bottom>
        <color indexed="63"/>
      </bottom>
    </border>
    <border>
      <left>
        <color indexed="63"/>
      </left>
      <right>
        <color indexed="63"/>
      </right>
      <top style="thin">
        <color theme="8" tint="-0.24997000396251678"/>
      </top>
      <bottom>
        <color indexed="63"/>
      </bottom>
    </border>
    <border>
      <left/>
      <right/>
      <top/>
      <bottom style="thin">
        <color theme="8" tint="0.5999900102615356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9"/>
      </left>
      <right style="thin">
        <color indexed="22"/>
      </right>
      <top style="thin">
        <color indexed="22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22"/>
      </right>
      <top/>
      <bottom style="thin">
        <color indexed="9"/>
      </bottom>
    </border>
    <border>
      <left/>
      <right style="thin">
        <color indexed="9"/>
      </right>
      <top style="thin">
        <color indexed="22"/>
      </top>
      <bottom/>
    </border>
    <border>
      <left/>
      <right style="thin">
        <color indexed="9"/>
      </right>
      <top/>
      <bottom style="thin">
        <color indexed="9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theme="8" tint="-0.24997000396251678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18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22" borderId="1" applyNumberFormat="0" applyAlignment="0" applyProtection="0"/>
    <xf numFmtId="0" fontId="64" fillId="23" borderId="2" applyNumberFormat="0" applyAlignment="0" applyProtection="0"/>
    <xf numFmtId="0" fontId="65" fillId="0" borderId="3" applyNumberFormat="0" applyFill="0" applyAlignment="0" applyProtection="0"/>
    <xf numFmtId="0" fontId="0" fillId="0" borderId="0">
      <alignment/>
      <protection/>
    </xf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8" fillId="30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22" borderId="6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67" fillId="0" borderId="8" applyNumberFormat="0" applyFill="0" applyAlignment="0" applyProtection="0"/>
    <xf numFmtId="0" fontId="78" fillId="0" borderId="9" applyNumberFormat="0" applyFill="0" applyAlignment="0" applyProtection="0"/>
  </cellStyleXfs>
  <cellXfs count="409">
    <xf numFmtId="0" fontId="0" fillId="0" borderId="0" xfId="0" applyAlignment="1">
      <alignment/>
    </xf>
    <xf numFmtId="0" fontId="4" fillId="0" borderId="0" xfId="64" applyFo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" fontId="5" fillId="34" borderId="10" xfId="0" applyNumberFormat="1" applyFont="1" applyFill="1" applyBorder="1" applyAlignment="1">
      <alignment horizontal="center" vertical="center"/>
    </xf>
    <xf numFmtId="17" fontId="5" fillId="35" borderId="11" xfId="0" applyNumberFormat="1" applyFont="1" applyFill="1" applyBorder="1" applyAlignment="1">
      <alignment horizontal="center" vertical="center"/>
    </xf>
    <xf numFmtId="17" fontId="5" fillId="34" borderId="12" xfId="0" applyNumberFormat="1" applyFont="1" applyFill="1" applyBorder="1" applyAlignment="1">
      <alignment horizontal="center" vertical="center"/>
    </xf>
    <xf numFmtId="17" fontId="8" fillId="0" borderId="0" xfId="0" applyNumberFormat="1" applyFont="1" applyFill="1" applyBorder="1" applyAlignment="1">
      <alignment horizontal="center"/>
    </xf>
    <xf numFmtId="0" fontId="9" fillId="0" borderId="0" xfId="64" applyFont="1" applyAlignment="1">
      <alignment vertical="center"/>
      <protection/>
    </xf>
    <xf numFmtId="0" fontId="6" fillId="0" borderId="13" xfId="0" applyFont="1" applyBorder="1" applyAlignment="1" quotePrefix="1">
      <alignment horizontal="left" vertical="center" indent="1"/>
    </xf>
    <xf numFmtId="37" fontId="6" fillId="36" borderId="13" xfId="0" applyNumberFormat="1" applyFont="1" applyFill="1" applyBorder="1" applyAlignment="1">
      <alignment horizontal="center" vertical="center"/>
    </xf>
    <xf numFmtId="182" fontId="6" fillId="35" borderId="14" xfId="0" applyNumberFormat="1" applyFont="1" applyFill="1" applyBorder="1" applyAlignment="1">
      <alignment vertical="center"/>
    </xf>
    <xf numFmtId="182" fontId="6" fillId="34" borderId="15" xfId="0" applyNumberFormat="1" applyFont="1" applyFill="1" applyBorder="1" applyAlignment="1">
      <alignment vertical="center"/>
    </xf>
    <xf numFmtId="166" fontId="6" fillId="35" borderId="16" xfId="67" applyNumberFormat="1" applyFont="1" applyFill="1" applyBorder="1" applyAlignment="1">
      <alignment vertical="center"/>
    </xf>
    <xf numFmtId="166" fontId="6" fillId="34" borderId="17" xfId="67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64" fontId="9" fillId="0" borderId="0" xfId="56" applyFont="1" applyAlignment="1">
      <alignment vertical="center"/>
    </xf>
    <xf numFmtId="0" fontId="6" fillId="0" borderId="13" xfId="0" applyFont="1" applyBorder="1" applyAlignment="1">
      <alignment horizontal="left" vertical="center" indent="1"/>
    </xf>
    <xf numFmtId="182" fontId="6" fillId="34" borderId="18" xfId="0" applyNumberFormat="1" applyFont="1" applyFill="1" applyBorder="1" applyAlignment="1">
      <alignment vertical="center"/>
    </xf>
    <xf numFmtId="166" fontId="6" fillId="34" borderId="19" xfId="67" applyNumberFormat="1" applyFont="1" applyFill="1" applyBorder="1" applyAlignment="1">
      <alignment vertical="center"/>
    </xf>
    <xf numFmtId="182" fontId="6" fillId="34" borderId="11" xfId="0" applyNumberFormat="1" applyFont="1" applyFill="1" applyBorder="1" applyAlignment="1">
      <alignment vertical="center"/>
    </xf>
    <xf numFmtId="166" fontId="6" fillId="34" borderId="11" xfId="67" applyNumberFormat="1" applyFont="1" applyFill="1" applyBorder="1" applyAlignment="1">
      <alignment vertical="center"/>
    </xf>
    <xf numFmtId="182" fontId="8" fillId="34" borderId="20" xfId="0" applyNumberFormat="1" applyFont="1" applyFill="1" applyBorder="1" applyAlignment="1">
      <alignment vertical="center"/>
    </xf>
    <xf numFmtId="0" fontId="9" fillId="0" borderId="0" xfId="64" applyFont="1">
      <alignment/>
      <protection/>
    </xf>
    <xf numFmtId="0" fontId="6" fillId="0" borderId="0" xfId="64" applyFont="1">
      <alignment/>
      <protection/>
    </xf>
    <xf numFmtId="0" fontId="9" fillId="0" borderId="0" xfId="64" applyFont="1" applyAlignment="1" quotePrefix="1">
      <alignment horizontal="left"/>
      <protection/>
    </xf>
    <xf numFmtId="168" fontId="9" fillId="0" borderId="0" xfId="64" applyNumberFormat="1" applyFont="1">
      <alignment/>
      <protection/>
    </xf>
    <xf numFmtId="10" fontId="9" fillId="0" borderId="0" xfId="67" applyNumberFormat="1" applyFont="1" applyAlignment="1">
      <alignment/>
    </xf>
    <xf numFmtId="180" fontId="9" fillId="0" borderId="0" xfId="64" applyNumberFormat="1" applyFont="1" applyAlignment="1" quotePrefix="1">
      <alignment horizontal="left"/>
      <protection/>
    </xf>
    <xf numFmtId="0" fontId="9" fillId="0" borderId="0" xfId="64" applyFont="1" applyBorder="1">
      <alignment/>
      <protection/>
    </xf>
    <xf numFmtId="178" fontId="7" fillId="36" borderId="0" xfId="0" applyNumberFormat="1" applyFont="1" applyFill="1" applyBorder="1" applyAlignment="1">
      <alignment vertical="center"/>
    </xf>
    <xf numFmtId="166" fontId="7" fillId="36" borderId="0" xfId="67" applyNumberFormat="1" applyFont="1" applyFill="1" applyBorder="1" applyAlignment="1">
      <alignment vertical="center"/>
    </xf>
    <xf numFmtId="178" fontId="9" fillId="0" borderId="0" xfId="64" applyNumberFormat="1" applyFont="1" applyBorder="1">
      <alignment/>
      <protection/>
    </xf>
    <xf numFmtId="0" fontId="6" fillId="0" borderId="0" xfId="64" applyFont="1" applyAlignment="1">
      <alignment vertical="center"/>
      <protection/>
    </xf>
    <xf numFmtId="38" fontId="6" fillId="0" borderId="0" xfId="0" applyNumberFormat="1" applyFont="1" applyAlignment="1">
      <alignment/>
    </xf>
    <xf numFmtId="17" fontId="8" fillId="34" borderId="16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indent="1"/>
    </xf>
    <xf numFmtId="173" fontId="6" fillId="34" borderId="19" xfId="0" applyNumberFormat="1" applyFont="1" applyFill="1" applyBorder="1" applyAlignment="1">
      <alignment vertical="center"/>
    </xf>
    <xf numFmtId="173" fontId="6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40" fontId="6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10" fillId="0" borderId="0" xfId="0" applyFont="1" applyAlignment="1">
      <alignment/>
    </xf>
    <xf numFmtId="165" fontId="0" fillId="0" borderId="0" xfId="57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38" fontId="7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172" fontId="7" fillId="0" borderId="0" xfId="57" applyNumberFormat="1" applyFont="1" applyAlignment="1">
      <alignment/>
    </xf>
    <xf numFmtId="17" fontId="5" fillId="34" borderId="22" xfId="0" applyNumberFormat="1" applyFont="1" applyFill="1" applyBorder="1" applyAlignment="1">
      <alignment horizontal="center"/>
    </xf>
    <xf numFmtId="17" fontId="5" fillId="34" borderId="23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8" fillId="0" borderId="0" xfId="65" applyFont="1" applyFill="1" applyAlignment="1">
      <alignment horizontal="centerContinuous" vertical="top"/>
      <protection/>
    </xf>
    <xf numFmtId="0" fontId="7" fillId="0" borderId="13" xfId="0" applyFont="1" applyBorder="1" applyAlignment="1">
      <alignment horizontal="left" vertical="center" indent="1"/>
    </xf>
    <xf numFmtId="0" fontId="4" fillId="0" borderId="0" xfId="0" applyFont="1" applyAlignment="1">
      <alignment/>
    </xf>
    <xf numFmtId="182" fontId="8" fillId="35" borderId="14" xfId="0" applyNumberFormat="1" applyFont="1" applyFill="1" applyBorder="1" applyAlignment="1">
      <alignment vertical="center"/>
    </xf>
    <xf numFmtId="0" fontId="8" fillId="34" borderId="13" xfId="0" applyFont="1" applyFill="1" applyBorder="1" applyAlignment="1">
      <alignment horizontal="left" vertical="center" indent="1"/>
    </xf>
    <xf numFmtId="17" fontId="5" fillId="35" borderId="24" xfId="0" applyNumberFormat="1" applyFont="1" applyFill="1" applyBorder="1" applyAlignment="1">
      <alignment horizontal="center" vertical="center"/>
    </xf>
    <xf numFmtId="17" fontId="5" fillId="34" borderId="25" xfId="0" applyNumberFormat="1" applyFont="1" applyFill="1" applyBorder="1" applyAlignment="1">
      <alignment horizontal="center"/>
    </xf>
    <xf numFmtId="17" fontId="5" fillId="34" borderId="26" xfId="0" applyNumberFormat="1" applyFont="1" applyFill="1" applyBorder="1" applyAlignment="1">
      <alignment horizontal="center"/>
    </xf>
    <xf numFmtId="17" fontId="5" fillId="34" borderId="27" xfId="0" applyNumberFormat="1" applyFont="1" applyFill="1" applyBorder="1" applyAlignment="1">
      <alignment horizontal="center"/>
    </xf>
    <xf numFmtId="17" fontId="5" fillId="34" borderId="28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168" fontId="4" fillId="0" borderId="0" xfId="64" applyNumberFormat="1" applyFont="1">
      <alignment/>
      <protection/>
    </xf>
    <xf numFmtId="170" fontId="4" fillId="0" borderId="0" xfId="67" applyNumberFormat="1" applyFont="1" applyAlignment="1">
      <alignment/>
    </xf>
    <xf numFmtId="185" fontId="7" fillId="0" borderId="0" xfId="0" applyNumberFormat="1" applyFont="1" applyAlignment="1">
      <alignment/>
    </xf>
    <xf numFmtId="17" fontId="8" fillId="35" borderId="29" xfId="0" applyNumberFormat="1" applyFont="1" applyFill="1" applyBorder="1" applyAlignment="1">
      <alignment horizontal="center" vertical="center"/>
    </xf>
    <xf numFmtId="182" fontId="6" fillId="0" borderId="0" xfId="64" applyNumberFormat="1" applyFont="1">
      <alignment/>
      <protection/>
    </xf>
    <xf numFmtId="166" fontId="6" fillId="0" borderId="0" xfId="67" applyNumberFormat="1" applyFont="1" applyAlignment="1">
      <alignment/>
    </xf>
    <xf numFmtId="0" fontId="4" fillId="0" borderId="0" xfId="65" applyFont="1" applyAlignment="1">
      <alignment/>
      <protection/>
    </xf>
    <xf numFmtId="0" fontId="4" fillId="0" borderId="0" xfId="65" applyFont="1" applyAlignment="1">
      <alignment vertical="center"/>
      <protection/>
    </xf>
    <xf numFmtId="0" fontId="4" fillId="0" borderId="0" xfId="64" applyFont="1" applyAlignment="1">
      <alignment vertical="center"/>
      <protection/>
    </xf>
    <xf numFmtId="173" fontId="7" fillId="34" borderId="30" xfId="0" applyNumberFormat="1" applyFont="1" applyFill="1" applyBorder="1" applyAlignment="1">
      <alignment vertical="center"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7" fillId="37" borderId="31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7" borderId="21" xfId="0" applyFont="1" applyFill="1" applyBorder="1" applyAlignment="1">
      <alignment horizontal="left" vertical="center" indent="1"/>
    </xf>
    <xf numFmtId="0" fontId="6" fillId="37" borderId="31" xfId="0" applyFont="1" applyFill="1" applyBorder="1" applyAlignment="1">
      <alignment/>
    </xf>
    <xf numFmtId="191" fontId="7" fillId="37" borderId="19" xfId="0" applyNumberFormat="1" applyFont="1" applyFill="1" applyBorder="1" applyAlignment="1">
      <alignment/>
    </xf>
    <xf numFmtId="0" fontId="6" fillId="37" borderId="13" xfId="0" applyFont="1" applyFill="1" applyBorder="1" applyAlignment="1">
      <alignment horizontal="left" vertical="center" indent="1"/>
    </xf>
    <xf numFmtId="191" fontId="6" fillId="35" borderId="19" xfId="0" applyNumberFormat="1" applyFont="1" applyFill="1" applyBorder="1" applyAlignment="1">
      <alignment/>
    </xf>
    <xf numFmtId="191" fontId="6" fillId="34" borderId="19" xfId="0" applyNumberFormat="1" applyFont="1" applyFill="1" applyBorder="1" applyAlignment="1">
      <alignment/>
    </xf>
    <xf numFmtId="191" fontId="8" fillId="35" borderId="28" xfId="0" applyNumberFormat="1" applyFont="1" applyFill="1" applyBorder="1" applyAlignment="1">
      <alignment/>
    </xf>
    <xf numFmtId="191" fontId="8" fillId="34" borderId="28" xfId="0" applyNumberFormat="1" applyFont="1" applyFill="1" applyBorder="1" applyAlignment="1">
      <alignment/>
    </xf>
    <xf numFmtId="17" fontId="8" fillId="35" borderId="32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0" fillId="0" borderId="0" xfId="0" applyNumberFormat="1" applyAlignment="1">
      <alignment/>
    </xf>
    <xf numFmtId="0" fontId="11" fillId="0" borderId="33" xfId="0" applyFont="1" applyBorder="1" applyAlignment="1">
      <alignment/>
    </xf>
    <xf numFmtId="0" fontId="11" fillId="0" borderId="32" xfId="0" applyFont="1" applyBorder="1" applyAlignment="1">
      <alignment/>
    </xf>
    <xf numFmtId="3" fontId="11" fillId="0" borderId="32" xfId="0" applyNumberFormat="1" applyFont="1" applyBorder="1" applyAlignment="1">
      <alignment/>
    </xf>
    <xf numFmtId="0" fontId="11" fillId="0" borderId="34" xfId="0" applyFont="1" applyBorder="1" applyAlignment="1">
      <alignment/>
    </xf>
    <xf numFmtId="3" fontId="11" fillId="0" borderId="3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11" fillId="0" borderId="33" xfId="0" applyNumberFormat="1" applyFont="1" applyBorder="1" applyAlignment="1">
      <alignment/>
    </xf>
    <xf numFmtId="3" fontId="11" fillId="35" borderId="32" xfId="0" applyNumberFormat="1" applyFont="1" applyFill="1" applyBorder="1" applyAlignment="1">
      <alignment/>
    </xf>
    <xf numFmtId="3" fontId="0" fillId="0" borderId="33" xfId="0" applyNumberFormat="1" applyBorder="1" applyAlignment="1">
      <alignment horizontal="center"/>
    </xf>
    <xf numFmtId="182" fontId="0" fillId="0" borderId="0" xfId="0" applyNumberFormat="1" applyAlignment="1">
      <alignment/>
    </xf>
    <xf numFmtId="182" fontId="7" fillId="0" borderId="0" xfId="0" applyNumberFormat="1" applyFont="1" applyAlignment="1">
      <alignment/>
    </xf>
    <xf numFmtId="185" fontId="9" fillId="0" borderId="0" xfId="64" applyNumberFormat="1" applyFont="1">
      <alignment/>
      <protection/>
    </xf>
    <xf numFmtId="166" fontId="7" fillId="0" borderId="0" xfId="67" applyNumberFormat="1" applyFont="1" applyAlignment="1">
      <alignment/>
    </xf>
    <xf numFmtId="182" fontId="6" fillId="0" borderId="0" xfId="0" applyNumberFormat="1" applyFont="1" applyAlignment="1">
      <alignment vertical="center"/>
    </xf>
    <xf numFmtId="166" fontId="0" fillId="0" borderId="33" xfId="67" applyNumberFormat="1" applyBorder="1" applyAlignment="1">
      <alignment horizontal="center"/>
    </xf>
    <xf numFmtId="166" fontId="11" fillId="0" borderId="32" xfId="67" applyNumberFormat="1" applyFont="1" applyBorder="1" applyAlignment="1">
      <alignment horizontal="center"/>
    </xf>
    <xf numFmtId="166" fontId="11" fillId="0" borderId="34" xfId="67" applyNumberFormat="1" applyFont="1" applyBorder="1" applyAlignment="1">
      <alignment horizontal="center"/>
    </xf>
    <xf numFmtId="166" fontId="11" fillId="0" borderId="33" xfId="67" applyNumberFormat="1" applyFont="1" applyBorder="1" applyAlignment="1">
      <alignment horizontal="center"/>
    </xf>
    <xf numFmtId="166" fontId="11" fillId="35" borderId="32" xfId="67" applyNumberFormat="1" applyFont="1" applyFill="1" applyBorder="1" applyAlignment="1">
      <alignment horizontal="center"/>
    </xf>
    <xf numFmtId="43" fontId="0" fillId="37" borderId="0" xfId="51" applyFont="1" applyFill="1" applyAlignment="1">
      <alignment/>
    </xf>
    <xf numFmtId="166" fontId="9" fillId="0" borderId="0" xfId="67" applyNumberFormat="1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 indent="2"/>
    </xf>
    <xf numFmtId="173" fontId="6" fillId="0" borderId="0" xfId="0" applyNumberFormat="1" applyFont="1" applyFill="1" applyBorder="1" applyAlignment="1">
      <alignment vertical="center"/>
    </xf>
    <xf numFmtId="10" fontId="6" fillId="0" borderId="0" xfId="67" applyNumberFormat="1" applyFont="1" applyAlignment="1">
      <alignment vertical="center"/>
    </xf>
    <xf numFmtId="0" fontId="17" fillId="0" borderId="0" xfId="0" applyFont="1" applyAlignment="1">
      <alignment/>
    </xf>
    <xf numFmtId="166" fontId="6" fillId="0" borderId="0" xfId="67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185" fontId="0" fillId="0" borderId="0" xfId="0" applyNumberFormat="1" applyAlignment="1">
      <alignment/>
    </xf>
    <xf numFmtId="1" fontId="6" fillId="0" borderId="0" xfId="64" applyNumberFormat="1" applyFont="1">
      <alignment/>
      <protection/>
    </xf>
    <xf numFmtId="166" fontId="6" fillId="0" borderId="0" xfId="64" applyNumberFormat="1" applyFont="1">
      <alignment/>
      <protection/>
    </xf>
    <xf numFmtId="173" fontId="20" fillId="0" borderId="0" xfId="0" applyNumberFormat="1" applyFont="1" applyFill="1" applyBorder="1" applyAlignment="1">
      <alignment vertical="center"/>
    </xf>
    <xf numFmtId="0" fontId="21" fillId="0" borderId="0" xfId="63" applyFont="1" applyFill="1" applyBorder="1" applyAlignment="1">
      <alignment vertical="center"/>
      <protection/>
    </xf>
    <xf numFmtId="198" fontId="21" fillId="0" borderId="0" xfId="51" applyNumberFormat="1" applyFont="1" applyFill="1" applyBorder="1" applyAlignment="1">
      <alignment vertical="center"/>
    </xf>
    <xf numFmtId="0" fontId="21" fillId="0" borderId="0" xfId="65" applyFont="1" applyAlignment="1">
      <alignment vertical="center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 vertical="center" indent="1"/>
    </xf>
    <xf numFmtId="0" fontId="21" fillId="0" borderId="0" xfId="0" applyFont="1" applyFill="1" applyBorder="1" applyAlignment="1">
      <alignment horizontal="left" indent="1"/>
    </xf>
    <xf numFmtId="0" fontId="21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65" applyFont="1" applyAlignment="1">
      <alignment/>
      <protection/>
    </xf>
    <xf numFmtId="0" fontId="21" fillId="0" borderId="0" xfId="65" applyFont="1" applyFill="1" applyBorder="1" applyAlignment="1">
      <alignment horizontal="left" indent="1"/>
      <protection/>
    </xf>
    <xf numFmtId="173" fontId="21" fillId="0" borderId="0" xfId="65" applyNumberFormat="1" applyFont="1" applyFill="1" applyBorder="1" applyAlignment="1">
      <alignment/>
      <protection/>
    </xf>
    <xf numFmtId="0" fontId="21" fillId="0" borderId="0" xfId="64" applyFont="1">
      <alignment/>
      <protection/>
    </xf>
    <xf numFmtId="10" fontId="21" fillId="0" borderId="0" xfId="67" applyNumberFormat="1" applyFont="1" applyAlignment="1">
      <alignment/>
    </xf>
    <xf numFmtId="0" fontId="21" fillId="0" borderId="0" xfId="65" applyFont="1" applyFill="1" applyBorder="1" applyAlignment="1">
      <alignment/>
      <protection/>
    </xf>
    <xf numFmtId="0" fontId="21" fillId="0" borderId="0" xfId="64" applyFont="1" applyFill="1" applyBorder="1">
      <alignment/>
      <protection/>
    </xf>
    <xf numFmtId="17" fontId="79" fillId="38" borderId="0" xfId="0" applyNumberFormat="1" applyFont="1" applyFill="1" applyBorder="1" applyAlignment="1">
      <alignment horizontal="center"/>
    </xf>
    <xf numFmtId="17" fontId="79" fillId="38" borderId="0" xfId="0" applyNumberFormat="1" applyFont="1" applyFill="1" applyBorder="1" applyAlignment="1">
      <alignment horizontal="center" vertical="center"/>
    </xf>
    <xf numFmtId="0" fontId="21" fillId="0" borderId="35" xfId="0" applyFont="1" applyFill="1" applyBorder="1" applyAlignment="1" quotePrefix="1">
      <alignment horizontal="left" vertical="center" indent="1"/>
    </xf>
    <xf numFmtId="182" fontId="21" fillId="0" borderId="35" xfId="0" applyNumberFormat="1" applyFont="1" applyFill="1" applyBorder="1" applyAlignment="1">
      <alignment vertical="center"/>
    </xf>
    <xf numFmtId="0" fontId="21" fillId="0" borderId="36" xfId="0" applyFont="1" applyFill="1" applyBorder="1" applyAlignment="1">
      <alignment horizontal="left" vertical="center" indent="1"/>
    </xf>
    <xf numFmtId="0" fontId="80" fillId="39" borderId="0" xfId="0" applyFont="1" applyFill="1" applyAlignment="1">
      <alignment horizontal="center" vertical="center"/>
    </xf>
    <xf numFmtId="17" fontId="80" fillId="39" borderId="0" xfId="0" applyNumberFormat="1" applyFont="1" applyFill="1" applyAlignment="1">
      <alignment horizontal="center" vertical="center"/>
    </xf>
    <xf numFmtId="0" fontId="21" fillId="0" borderId="37" xfId="0" applyFont="1" applyBorder="1" applyAlignment="1">
      <alignment vertical="center"/>
    </xf>
    <xf numFmtId="3" fontId="21" fillId="0" borderId="37" xfId="0" applyNumberFormat="1" applyFont="1" applyBorder="1" applyAlignment="1">
      <alignment horizontal="right" vertical="center"/>
    </xf>
    <xf numFmtId="0" fontId="79" fillId="38" borderId="38" xfId="63" applyFont="1" applyFill="1" applyBorder="1" applyAlignment="1">
      <alignment vertical="center"/>
      <protection/>
    </xf>
    <xf numFmtId="198" fontId="79" fillId="38" borderId="38" xfId="51" applyNumberFormat="1" applyFont="1" applyFill="1" applyBorder="1" applyAlignment="1">
      <alignment vertical="center"/>
    </xf>
    <xf numFmtId="0" fontId="79" fillId="38" borderId="38" xfId="63" applyFont="1" applyFill="1" applyBorder="1" applyAlignment="1">
      <alignment horizontal="left" vertical="center"/>
      <protection/>
    </xf>
    <xf numFmtId="17" fontId="79" fillId="38" borderId="38" xfId="63" applyNumberFormat="1" applyFont="1" applyFill="1" applyBorder="1" applyAlignment="1">
      <alignment horizontal="center" vertical="center"/>
      <protection/>
    </xf>
    <xf numFmtId="0" fontId="20" fillId="6" borderId="39" xfId="0" applyFont="1" applyFill="1" applyBorder="1" applyAlignment="1">
      <alignment horizontal="left" vertical="center" indent="1"/>
    </xf>
    <xf numFmtId="0" fontId="21" fillId="0" borderId="39" xfId="0" applyFont="1" applyFill="1" applyBorder="1" applyAlignment="1">
      <alignment horizontal="left" vertical="center" indent="2"/>
    </xf>
    <xf numFmtId="182" fontId="21" fillId="0" borderId="39" xfId="0" applyNumberFormat="1" applyFont="1" applyFill="1" applyBorder="1" applyAlignment="1">
      <alignment vertical="center"/>
    </xf>
    <xf numFmtId="173" fontId="21" fillId="0" borderId="39" xfId="0" applyNumberFormat="1" applyFont="1" applyFill="1" applyBorder="1" applyAlignment="1">
      <alignment vertical="center"/>
    </xf>
    <xf numFmtId="0" fontId="21" fillId="0" borderId="39" xfId="0" applyFont="1" applyFill="1" applyBorder="1" applyAlignment="1">
      <alignment horizontal="left" vertical="center" wrapText="1" indent="2"/>
    </xf>
    <xf numFmtId="0" fontId="20" fillId="0" borderId="39" xfId="0" applyFont="1" applyFill="1" applyBorder="1" applyAlignment="1">
      <alignment horizontal="left" vertical="center" wrapText="1" indent="2"/>
    </xf>
    <xf numFmtId="0" fontId="79" fillId="38" borderId="38" xfId="0" applyFont="1" applyFill="1" applyBorder="1" applyAlignment="1">
      <alignment horizontal="left" vertical="center" indent="1"/>
    </xf>
    <xf numFmtId="17" fontId="79" fillId="38" borderId="0" xfId="0" applyNumberFormat="1" applyFont="1" applyFill="1" applyBorder="1" applyAlignment="1">
      <alignment horizontal="center" vertical="center"/>
    </xf>
    <xf numFmtId="0" fontId="81" fillId="38" borderId="0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left" vertical="center" indent="1"/>
    </xf>
    <xf numFmtId="0" fontId="21" fillId="0" borderId="39" xfId="0" applyFont="1" applyFill="1" applyBorder="1" applyAlignment="1">
      <alignment/>
    </xf>
    <xf numFmtId="0" fontId="20" fillId="12" borderId="39" xfId="0" applyFont="1" applyFill="1" applyBorder="1" applyAlignment="1">
      <alignment horizontal="left" vertical="center" indent="1"/>
    </xf>
    <xf numFmtId="185" fontId="20" fillId="12" borderId="39" xfId="0" applyNumberFormat="1" applyFont="1" applyFill="1" applyBorder="1" applyAlignment="1">
      <alignment vertical="center"/>
    </xf>
    <xf numFmtId="0" fontId="21" fillId="0" borderId="35" xfId="0" applyFont="1" applyFill="1" applyBorder="1" applyAlignment="1">
      <alignment horizontal="left" vertical="center" indent="1"/>
    </xf>
    <xf numFmtId="0" fontId="24" fillId="0" borderId="0" xfId="64" applyFont="1" applyFill="1" applyBorder="1">
      <alignment/>
      <protection/>
    </xf>
    <xf numFmtId="0" fontId="21" fillId="0" borderId="35" xfId="65" applyFont="1" applyFill="1" applyBorder="1" applyAlignment="1">
      <alignment horizontal="left" indent="1"/>
      <protection/>
    </xf>
    <xf numFmtId="0" fontId="21" fillId="0" borderId="36" xfId="65" applyFont="1" applyFill="1" applyBorder="1" applyAlignment="1">
      <alignment horizontal="left" indent="1"/>
      <protection/>
    </xf>
    <xf numFmtId="0" fontId="79" fillId="38" borderId="0" xfId="0" applyFont="1" applyFill="1" applyBorder="1" applyAlignment="1">
      <alignment horizontal="left" vertical="center" indent="1"/>
    </xf>
    <xf numFmtId="17" fontId="79" fillId="38" borderId="0" xfId="63" applyNumberFormat="1" applyFont="1" applyFill="1" applyBorder="1" applyAlignment="1">
      <alignment horizontal="center" vertical="center"/>
      <protection/>
    </xf>
    <xf numFmtId="0" fontId="21" fillId="0" borderId="35" xfId="63" applyFont="1" applyFill="1" applyBorder="1" applyAlignment="1">
      <alignment vertical="center"/>
      <protection/>
    </xf>
    <xf numFmtId="198" fontId="21" fillId="0" borderId="35" xfId="51" applyNumberFormat="1" applyFont="1" applyFill="1" applyBorder="1" applyAlignment="1">
      <alignment vertical="center"/>
    </xf>
    <xf numFmtId="0" fontId="21" fillId="0" borderId="36" xfId="63" applyFont="1" applyFill="1" applyBorder="1" applyAlignment="1">
      <alignment vertical="center"/>
      <protection/>
    </xf>
    <xf numFmtId="198" fontId="79" fillId="38" borderId="40" xfId="51" applyNumberFormat="1" applyFont="1" applyFill="1" applyBorder="1" applyAlignment="1">
      <alignment vertical="center"/>
    </xf>
    <xf numFmtId="0" fontId="20" fillId="0" borderId="35" xfId="0" applyFont="1" applyFill="1" applyBorder="1" applyAlignment="1">
      <alignment horizontal="left" vertical="center" indent="1"/>
    </xf>
    <xf numFmtId="182" fontId="20" fillId="0" borderId="35" xfId="0" applyNumberFormat="1" applyFont="1" applyFill="1" applyBorder="1" applyAlignment="1">
      <alignment vertical="center"/>
    </xf>
    <xf numFmtId="0" fontId="20" fillId="0" borderId="36" xfId="0" applyFont="1" applyFill="1" applyBorder="1" applyAlignment="1">
      <alignment horizontal="left" vertical="center" indent="1"/>
    </xf>
    <xf numFmtId="173" fontId="79" fillId="38" borderId="38" xfId="0" applyNumberFormat="1" applyFont="1" applyFill="1" applyBorder="1" applyAlignment="1">
      <alignment vertical="center"/>
    </xf>
    <xf numFmtId="0" fontId="82" fillId="39" borderId="41" xfId="0" applyFont="1" applyFill="1" applyBorder="1" applyAlignment="1">
      <alignment horizontal="center" vertical="center"/>
    </xf>
    <xf numFmtId="17" fontId="82" fillId="39" borderId="41" xfId="0" applyNumberFormat="1" applyFont="1" applyFill="1" applyBorder="1" applyAlignment="1">
      <alignment horizontal="center" vertical="center"/>
    </xf>
    <xf numFmtId="0" fontId="20" fillId="40" borderId="0" xfId="0" applyFont="1" applyFill="1" applyAlignment="1">
      <alignment vertical="center"/>
    </xf>
    <xf numFmtId="0" fontId="21" fillId="40" borderId="0" xfId="0" applyFont="1" applyFill="1" applyAlignment="1">
      <alignment vertical="center"/>
    </xf>
    <xf numFmtId="0" fontId="21" fillId="40" borderId="0" xfId="0" applyFont="1" applyFill="1" applyAlignment="1">
      <alignment horizontal="center" vertical="center"/>
    </xf>
    <xf numFmtId="2" fontId="21" fillId="40" borderId="0" xfId="0" applyNumberFormat="1" applyFont="1" applyFill="1" applyAlignment="1">
      <alignment horizontal="center" vertical="center"/>
    </xf>
    <xf numFmtId="0" fontId="20" fillId="40" borderId="42" xfId="0" applyFont="1" applyFill="1" applyBorder="1" applyAlignment="1">
      <alignment vertical="center"/>
    </xf>
    <xf numFmtId="0" fontId="21" fillId="40" borderId="42" xfId="0" applyFont="1" applyFill="1" applyBorder="1" applyAlignment="1">
      <alignment vertical="center"/>
    </xf>
    <xf numFmtId="0" fontId="21" fillId="40" borderId="42" xfId="0" applyFont="1" applyFill="1" applyBorder="1" applyAlignment="1">
      <alignment horizontal="center" vertical="center"/>
    </xf>
    <xf numFmtId="3" fontId="21" fillId="40" borderId="42" xfId="0" applyNumberFormat="1" applyFont="1" applyFill="1" applyBorder="1" applyAlignment="1">
      <alignment horizontal="center" vertical="center"/>
    </xf>
    <xf numFmtId="0" fontId="79" fillId="38" borderId="0" xfId="63" applyFont="1" applyFill="1" applyBorder="1" applyAlignment="1">
      <alignment horizontal="center" vertical="center"/>
      <protection/>
    </xf>
    <xf numFmtId="182" fontId="79" fillId="38" borderId="0" xfId="0" applyNumberFormat="1" applyFont="1" applyFill="1" applyBorder="1" applyAlignment="1">
      <alignment vertical="center"/>
    </xf>
    <xf numFmtId="173" fontId="21" fillId="0" borderId="35" xfId="65" applyNumberFormat="1" applyFont="1" applyFill="1" applyBorder="1" applyAlignment="1">
      <alignment/>
      <protection/>
    </xf>
    <xf numFmtId="0" fontId="79" fillId="38" borderId="40" xfId="65" applyFont="1" applyFill="1" applyBorder="1" applyAlignment="1">
      <alignment horizontal="center" vertical="center"/>
      <protection/>
    </xf>
    <xf numFmtId="185" fontId="79" fillId="38" borderId="40" xfId="65" applyNumberFormat="1" applyFont="1" applyFill="1" applyBorder="1" applyAlignment="1">
      <alignment vertical="center"/>
      <protection/>
    </xf>
    <xf numFmtId="17" fontId="79" fillId="38" borderId="0" xfId="62" applyNumberFormat="1" applyFont="1" applyFill="1" applyBorder="1" applyAlignment="1">
      <alignment horizontal="center" vertical="center"/>
      <protection/>
    </xf>
    <xf numFmtId="17" fontId="79" fillId="38" borderId="0" xfId="62" applyNumberFormat="1" applyFont="1" applyFill="1" applyBorder="1" applyAlignment="1">
      <alignment horizontal="center"/>
      <protection/>
    </xf>
    <xf numFmtId="0" fontId="6" fillId="0" borderId="0" xfId="62" applyFont="1">
      <alignment/>
      <protection/>
    </xf>
    <xf numFmtId="0" fontId="0" fillId="0" borderId="0" xfId="62">
      <alignment/>
      <protection/>
    </xf>
    <xf numFmtId="173" fontId="22" fillId="0" borderId="35" xfId="62" applyNumberFormat="1" applyFont="1" applyFill="1" applyBorder="1" applyAlignment="1">
      <alignment vertical="center"/>
      <protection/>
    </xf>
    <xf numFmtId="0" fontId="22" fillId="0" borderId="43" xfId="62" applyFont="1" applyFill="1" applyBorder="1" applyAlignment="1">
      <alignment horizontal="left" vertical="center" indent="3"/>
      <protection/>
    </xf>
    <xf numFmtId="173" fontId="22" fillId="0" borderId="43" xfId="62" applyNumberFormat="1" applyFont="1" applyFill="1" applyBorder="1" applyAlignment="1">
      <alignment vertical="center"/>
      <protection/>
    </xf>
    <xf numFmtId="173" fontId="23" fillId="0" borderId="35" xfId="62" applyNumberFormat="1" applyFont="1" applyFill="1" applyBorder="1" applyAlignment="1">
      <alignment vertical="center"/>
      <protection/>
    </xf>
    <xf numFmtId="0" fontId="21" fillId="0" borderId="43" xfId="62" applyFont="1" applyFill="1" applyBorder="1" applyAlignment="1">
      <alignment horizontal="left" vertical="center" indent="1"/>
      <protection/>
    </xf>
    <xf numFmtId="0" fontId="21" fillId="0" borderId="0" xfId="62" applyFont="1" applyFill="1" applyBorder="1" applyAlignment="1">
      <alignment horizontal="left" vertical="center" indent="1"/>
      <protection/>
    </xf>
    <xf numFmtId="173" fontId="22" fillId="0" borderId="0" xfId="62" applyNumberFormat="1" applyFont="1" applyFill="1" applyBorder="1" applyAlignment="1">
      <alignment vertical="center"/>
      <protection/>
    </xf>
    <xf numFmtId="0" fontId="21" fillId="0" borderId="35" xfId="62" applyFont="1" applyFill="1" applyBorder="1" applyAlignment="1">
      <alignment horizontal="left" vertical="center" indent="1"/>
      <protection/>
    </xf>
    <xf numFmtId="0" fontId="22" fillId="0" borderId="36" xfId="62" applyFont="1" applyFill="1" applyBorder="1" applyAlignment="1">
      <alignment horizontal="left" vertical="center" indent="3"/>
      <protection/>
    </xf>
    <xf numFmtId="9" fontId="22" fillId="0" borderId="36" xfId="68" applyFont="1" applyFill="1" applyBorder="1" applyAlignment="1">
      <alignment horizontal="right" vertical="center"/>
    </xf>
    <xf numFmtId="9" fontId="22" fillId="0" borderId="36" xfId="68" applyFont="1" applyFill="1" applyBorder="1" applyAlignment="1">
      <alignment vertical="center"/>
    </xf>
    <xf numFmtId="0" fontId="21" fillId="0" borderId="35" xfId="62" applyFont="1" applyFill="1" applyBorder="1" applyAlignment="1">
      <alignment horizontal="left" vertical="center" wrapText="1" indent="1"/>
      <protection/>
    </xf>
    <xf numFmtId="0" fontId="21" fillId="0" borderId="36" xfId="62" applyFont="1" applyFill="1" applyBorder="1">
      <alignment/>
      <protection/>
    </xf>
    <xf numFmtId="0" fontId="22" fillId="0" borderId="36" xfId="62" applyFont="1" applyFill="1" applyBorder="1">
      <alignment/>
      <protection/>
    </xf>
    <xf numFmtId="0" fontId="22" fillId="0" borderId="0" xfId="62" applyFont="1" applyFill="1" applyBorder="1" applyAlignment="1">
      <alignment horizontal="left" vertical="center" indent="3"/>
      <protection/>
    </xf>
    <xf numFmtId="0" fontId="79" fillId="38" borderId="38" xfId="62" applyFont="1" applyFill="1" applyBorder="1" applyAlignment="1">
      <alignment horizontal="left" vertical="center" indent="1"/>
      <protection/>
    </xf>
    <xf numFmtId="177" fontId="83" fillId="38" borderId="38" xfId="68" applyNumberFormat="1" applyFont="1" applyFill="1" applyBorder="1" applyAlignment="1">
      <alignment vertical="center"/>
    </xf>
    <xf numFmtId="182" fontId="83" fillId="38" borderId="38" xfId="62" applyNumberFormat="1" applyFont="1" applyFill="1" applyBorder="1" applyAlignment="1">
      <alignment vertical="center"/>
      <protection/>
    </xf>
    <xf numFmtId="0" fontId="8" fillId="0" borderId="0" xfId="62" applyFont="1" applyAlignment="1">
      <alignment horizontal="center"/>
      <protection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vertical="center" wrapText="1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20" fillId="2" borderId="42" xfId="0" applyFont="1" applyFill="1" applyBorder="1" applyAlignment="1">
      <alignment vertical="center"/>
    </xf>
    <xf numFmtId="0" fontId="21" fillId="2" borderId="42" xfId="0" applyFont="1" applyFill="1" applyBorder="1" applyAlignment="1">
      <alignment vertical="center" wrapText="1"/>
    </xf>
    <xf numFmtId="0" fontId="21" fillId="2" borderId="42" xfId="0" applyFont="1" applyFill="1" applyBorder="1" applyAlignment="1">
      <alignment horizontal="center" vertical="center"/>
    </xf>
    <xf numFmtId="0" fontId="20" fillId="41" borderId="0" xfId="0" applyFont="1" applyFill="1" applyAlignment="1">
      <alignment vertical="center"/>
    </xf>
    <xf numFmtId="0" fontId="21" fillId="41" borderId="0" xfId="0" applyFont="1" applyFill="1" applyAlignment="1">
      <alignment vertical="center"/>
    </xf>
    <xf numFmtId="0" fontId="21" fillId="41" borderId="0" xfId="0" applyFont="1" applyFill="1" applyAlignment="1">
      <alignment horizontal="center" vertical="center"/>
    </xf>
    <xf numFmtId="0" fontId="21" fillId="41" borderId="0" xfId="0" applyFont="1" applyFill="1" applyAlignment="1">
      <alignment vertical="center" wrapText="1"/>
    </xf>
    <xf numFmtId="0" fontId="21" fillId="41" borderId="42" xfId="0" applyFont="1" applyFill="1" applyBorder="1" applyAlignment="1">
      <alignment vertical="center"/>
    </xf>
    <xf numFmtId="0" fontId="21" fillId="41" borderId="42" xfId="0" applyFont="1" applyFill="1" applyBorder="1" applyAlignment="1">
      <alignment horizontal="center" vertical="center"/>
    </xf>
    <xf numFmtId="17" fontId="79" fillId="38" borderId="0" xfId="62" applyNumberFormat="1" applyFont="1" applyFill="1" applyBorder="1" applyAlignment="1">
      <alignment horizontal="center" vertical="center"/>
      <protection/>
    </xf>
    <xf numFmtId="0" fontId="20" fillId="0" borderId="35" xfId="62" applyFont="1" applyFill="1" applyBorder="1" applyAlignment="1">
      <alignment horizontal="left" vertical="center" indent="1"/>
      <protection/>
    </xf>
    <xf numFmtId="0" fontId="20" fillId="12" borderId="36" xfId="62" applyFont="1" applyFill="1" applyBorder="1" applyAlignment="1">
      <alignment horizontal="left" vertical="center" indent="1"/>
      <protection/>
    </xf>
    <xf numFmtId="168" fontId="23" fillId="12" borderId="36" xfId="62" applyNumberFormat="1" applyFont="1" applyFill="1" applyBorder="1" applyAlignment="1">
      <alignment vertical="center"/>
      <protection/>
    </xf>
    <xf numFmtId="17" fontId="79" fillId="38" borderId="0" xfId="0" applyNumberFormat="1" applyFont="1" applyFill="1" applyBorder="1" applyAlignment="1">
      <alignment horizontal="center" vertical="center"/>
    </xf>
    <xf numFmtId="0" fontId="79" fillId="38" borderId="44" xfId="0" applyFont="1" applyFill="1" applyBorder="1" applyAlignment="1">
      <alignment horizontal="left" vertical="center" indent="1"/>
    </xf>
    <xf numFmtId="182" fontId="79" fillId="38" borderId="44" xfId="0" applyNumberFormat="1" applyFont="1" applyFill="1" applyBorder="1" applyAlignment="1">
      <alignment vertical="center"/>
    </xf>
    <xf numFmtId="166" fontId="79" fillId="38" borderId="44" xfId="67" applyNumberFormat="1" applyFont="1" applyFill="1" applyBorder="1" applyAlignment="1">
      <alignment vertical="center"/>
    </xf>
    <xf numFmtId="0" fontId="79" fillId="0" borderId="0" xfId="0" applyFont="1" applyFill="1" applyBorder="1" applyAlignment="1">
      <alignment horizontal="left" vertical="center" indent="1"/>
    </xf>
    <xf numFmtId="182" fontId="79" fillId="0" borderId="0" xfId="0" applyNumberFormat="1" applyFont="1" applyFill="1" applyBorder="1" applyAlignment="1">
      <alignment vertical="center"/>
    </xf>
    <xf numFmtId="166" fontId="79" fillId="0" borderId="0" xfId="67" applyNumberFormat="1" applyFont="1" applyFill="1" applyBorder="1" applyAlignment="1">
      <alignment vertical="center"/>
    </xf>
    <xf numFmtId="0" fontId="6" fillId="0" borderId="0" xfId="64" applyFont="1" applyFill="1" applyBorder="1">
      <alignment/>
      <protection/>
    </xf>
    <xf numFmtId="0" fontId="26" fillId="6" borderId="39" xfId="0" applyFont="1" applyFill="1" applyBorder="1" applyAlignment="1">
      <alignment horizontal="left" vertical="center" indent="1"/>
    </xf>
    <xf numFmtId="182" fontId="27" fillId="6" borderId="39" xfId="0" applyNumberFormat="1" applyFont="1" applyFill="1" applyBorder="1" applyAlignment="1">
      <alignment vertical="center"/>
    </xf>
    <xf numFmtId="173" fontId="27" fillId="6" borderId="39" xfId="0" applyNumberFormat="1" applyFont="1" applyFill="1" applyBorder="1" applyAlignment="1">
      <alignment vertical="center"/>
    </xf>
    <xf numFmtId="0" fontId="25" fillId="0" borderId="39" xfId="0" applyFont="1" applyFill="1" applyBorder="1" applyAlignment="1">
      <alignment horizontal="left" vertical="center" indent="2"/>
    </xf>
    <xf numFmtId="182" fontId="28" fillId="42" borderId="39" xfId="0" applyNumberFormat="1" applyFont="1" applyFill="1" applyBorder="1" applyAlignment="1">
      <alignment vertical="center"/>
    </xf>
    <xf numFmtId="0" fontId="25" fillId="0" borderId="39" xfId="0" applyFont="1" applyFill="1" applyBorder="1" applyAlignment="1">
      <alignment horizontal="left" vertical="center" wrapText="1" indent="2"/>
    </xf>
    <xf numFmtId="173" fontId="28" fillId="0" borderId="39" xfId="0" applyNumberFormat="1" applyFont="1" applyFill="1" applyBorder="1" applyAlignment="1">
      <alignment vertical="center"/>
    </xf>
    <xf numFmtId="0" fontId="21" fillId="43" borderId="0" xfId="0" applyFont="1" applyFill="1" applyAlignment="1">
      <alignment horizontal="center" vertical="center"/>
    </xf>
    <xf numFmtId="166" fontId="21" fillId="43" borderId="0" xfId="0" applyNumberFormat="1" applyFont="1" applyFill="1" applyAlignment="1">
      <alignment horizontal="center" vertical="center"/>
    </xf>
    <xf numFmtId="174" fontId="21" fillId="43" borderId="42" xfId="0" applyNumberFormat="1" applyFont="1" applyFill="1" applyBorder="1" applyAlignment="1">
      <alignment horizontal="center" vertical="center"/>
    </xf>
    <xf numFmtId="166" fontId="21" fillId="44" borderId="0" xfId="0" applyNumberFormat="1" applyFont="1" applyFill="1" applyAlignment="1">
      <alignment horizontal="center" vertical="center"/>
    </xf>
    <xf numFmtId="166" fontId="21" fillId="44" borderId="4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182" fontId="20" fillId="45" borderId="39" xfId="0" applyNumberFormat="1" applyFont="1" applyFill="1" applyBorder="1" applyAlignment="1">
      <alignment vertical="center"/>
    </xf>
    <xf numFmtId="182" fontId="21" fillId="42" borderId="39" xfId="0" applyNumberFormat="1" applyFont="1" applyFill="1" applyBorder="1" applyAlignment="1">
      <alignment vertical="center"/>
    </xf>
    <xf numFmtId="182" fontId="21" fillId="0" borderId="39" xfId="62" applyNumberFormat="1" applyFont="1" applyFill="1" applyBorder="1" applyAlignment="1">
      <alignment vertical="center"/>
      <protection/>
    </xf>
    <xf numFmtId="182" fontId="20" fillId="42" borderId="39" xfId="0" applyNumberFormat="1" applyFont="1" applyFill="1" applyBorder="1" applyAlignment="1">
      <alignment vertical="center"/>
    </xf>
    <xf numFmtId="182" fontId="21" fillId="0" borderId="0" xfId="62" applyNumberFormat="1" applyFont="1" applyFill="1" applyBorder="1" applyAlignment="1">
      <alignment vertical="center"/>
      <protection/>
    </xf>
    <xf numFmtId="183" fontId="79" fillId="46" borderId="38" xfId="51" applyNumberFormat="1" applyFont="1" applyFill="1" applyBorder="1" applyAlignment="1">
      <alignment vertical="center"/>
    </xf>
    <xf numFmtId="182" fontId="20" fillId="47" borderId="39" xfId="0" applyNumberFormat="1" applyFont="1" applyFill="1" applyBorder="1" applyAlignment="1">
      <alignment vertical="center"/>
    </xf>
    <xf numFmtId="182" fontId="21" fillId="47" borderId="39" xfId="0" applyNumberFormat="1" applyFont="1" applyFill="1" applyBorder="1" applyAlignment="1">
      <alignment vertical="center"/>
    </xf>
    <xf numFmtId="43" fontId="23" fillId="12" borderId="36" xfId="51" applyFont="1" applyFill="1" applyBorder="1" applyAlignment="1">
      <alignment vertical="center"/>
    </xf>
    <xf numFmtId="185" fontId="83" fillId="38" borderId="38" xfId="62" applyNumberFormat="1" applyFont="1" applyFill="1" applyBorder="1" applyAlignment="1">
      <alignment vertical="center"/>
      <protection/>
    </xf>
    <xf numFmtId="41" fontId="83" fillId="38" borderId="38" xfId="52" applyFont="1" applyFill="1" applyBorder="1" applyAlignment="1">
      <alignment vertical="center"/>
    </xf>
    <xf numFmtId="0" fontId="5" fillId="0" borderId="0" xfId="0" applyFont="1" applyAlignment="1">
      <alignment horizontal="center"/>
    </xf>
    <xf numFmtId="17" fontId="79" fillId="38" borderId="0" xfId="62" applyNumberFormat="1" applyFont="1" applyFill="1" applyBorder="1" applyAlignment="1">
      <alignment horizontal="center" vertical="center"/>
      <protection/>
    </xf>
    <xf numFmtId="182" fontId="25" fillId="42" borderId="35" xfId="0" applyNumberFormat="1" applyFont="1" applyFill="1" applyBorder="1" applyAlignment="1">
      <alignment vertical="center"/>
    </xf>
    <xf numFmtId="182" fontId="25" fillId="0" borderId="35" xfId="0" applyNumberFormat="1" applyFont="1" applyFill="1" applyBorder="1" applyAlignment="1">
      <alignment vertical="center"/>
    </xf>
    <xf numFmtId="166" fontId="25" fillId="42" borderId="35" xfId="67" applyNumberFormat="1" applyFont="1" applyFill="1" applyBorder="1" applyAlignment="1">
      <alignment vertical="center"/>
    </xf>
    <xf numFmtId="17" fontId="84" fillId="38" borderId="38" xfId="63" applyNumberFormat="1" applyFont="1" applyFill="1" applyBorder="1" applyAlignment="1">
      <alignment horizontal="center" vertical="center"/>
      <protection/>
    </xf>
    <xf numFmtId="0" fontId="26" fillId="6" borderId="45" xfId="0" applyFont="1" applyFill="1" applyBorder="1" applyAlignment="1">
      <alignment horizontal="left" vertical="center" indent="1"/>
    </xf>
    <xf numFmtId="0" fontId="79" fillId="38" borderId="0" xfId="63" applyFont="1" applyFill="1" applyBorder="1" applyAlignment="1">
      <alignment horizontal="left" vertical="center"/>
      <protection/>
    </xf>
    <xf numFmtId="0" fontId="13" fillId="0" borderId="0" xfId="62" applyFont="1" applyFill="1" applyBorder="1">
      <alignment/>
      <protection/>
    </xf>
    <xf numFmtId="38" fontId="13" fillId="0" borderId="0" xfId="62" applyNumberFormat="1" applyFont="1" applyFill="1" applyBorder="1">
      <alignment/>
      <protection/>
    </xf>
    <xf numFmtId="219" fontId="13" fillId="0" borderId="0" xfId="62" applyNumberFormat="1" applyFont="1" applyFill="1" applyBorder="1">
      <alignment/>
      <protection/>
    </xf>
    <xf numFmtId="0" fontId="0" fillId="0" borderId="0" xfId="62" applyBorder="1">
      <alignment/>
      <protection/>
    </xf>
    <xf numFmtId="201" fontId="21" fillId="0" borderId="35" xfId="65" applyNumberFormat="1" applyFont="1" applyFill="1" applyBorder="1" applyAlignment="1">
      <alignment/>
      <protection/>
    </xf>
    <xf numFmtId="0" fontId="29" fillId="36" borderId="0" xfId="62" applyFont="1" applyFill="1">
      <alignment/>
      <protection/>
    </xf>
    <xf numFmtId="0" fontId="30" fillId="36" borderId="0" xfId="62" applyFont="1" applyFill="1">
      <alignment/>
      <protection/>
    </xf>
    <xf numFmtId="9" fontId="21" fillId="0" borderId="35" xfId="67" applyFont="1" applyFill="1" applyBorder="1" applyAlignment="1">
      <alignment/>
    </xf>
    <xf numFmtId="9" fontId="79" fillId="38" borderId="40" xfId="67" applyFont="1" applyFill="1" applyBorder="1" applyAlignment="1">
      <alignment vertical="center"/>
    </xf>
    <xf numFmtId="38" fontId="5" fillId="0" borderId="0" xfId="0" applyNumberFormat="1" applyFont="1" applyAlignment="1">
      <alignment horizontal="center"/>
    </xf>
    <xf numFmtId="0" fontId="79" fillId="38" borderId="0" xfId="63" applyFont="1" applyFill="1" applyBorder="1" applyAlignment="1">
      <alignment horizontal="center" vertical="center"/>
      <protection/>
    </xf>
    <xf numFmtId="17" fontId="79" fillId="38" borderId="0" xfId="62" applyNumberFormat="1" applyFont="1" applyFill="1" applyBorder="1" applyAlignment="1">
      <alignment horizontal="center" vertical="center"/>
      <protection/>
    </xf>
    <xf numFmtId="0" fontId="85" fillId="38" borderId="0" xfId="63" applyFont="1" applyFill="1" applyBorder="1" applyAlignment="1">
      <alignment horizontal="center" vertical="center"/>
      <protection/>
    </xf>
    <xf numFmtId="0" fontId="20" fillId="0" borderId="36" xfId="65" applyFont="1" applyFill="1" applyBorder="1" applyAlignment="1">
      <alignment horizontal="left" indent="1"/>
      <protection/>
    </xf>
    <xf numFmtId="173" fontId="20" fillId="0" borderId="35" xfId="65" applyNumberFormat="1" applyFont="1" applyFill="1" applyBorder="1" applyAlignment="1">
      <alignment/>
      <protection/>
    </xf>
    <xf numFmtId="173" fontId="20" fillId="40" borderId="35" xfId="65" applyNumberFormat="1" applyFont="1" applyFill="1" applyBorder="1" applyAlignment="1">
      <alignment/>
      <protection/>
    </xf>
    <xf numFmtId="173" fontId="21" fillId="40" borderId="35" xfId="65" applyNumberFormat="1" applyFont="1" applyFill="1" applyBorder="1" applyAlignment="1">
      <alignment/>
      <protection/>
    </xf>
    <xf numFmtId="166" fontId="21" fillId="0" borderId="35" xfId="67" applyNumberFormat="1" applyFont="1" applyFill="1" applyBorder="1" applyAlignment="1">
      <alignment/>
    </xf>
    <xf numFmtId="166" fontId="21" fillId="40" borderId="35" xfId="67" applyNumberFormat="1" applyFont="1" applyFill="1" applyBorder="1" applyAlignment="1">
      <alignment/>
    </xf>
    <xf numFmtId="0" fontId="31" fillId="0" borderId="0" xfId="0" applyFont="1" applyFill="1" applyAlignment="1">
      <alignment/>
    </xf>
    <xf numFmtId="220" fontId="31" fillId="0" borderId="0" xfId="0" applyNumberFormat="1" applyFont="1" applyFill="1" applyAlignment="1">
      <alignment/>
    </xf>
    <xf numFmtId="195" fontId="26" fillId="0" borderId="0" xfId="0" applyNumberFormat="1" applyFont="1" applyFill="1" applyBorder="1" applyAlignment="1" applyProtection="1">
      <alignment horizontal="right" vertical="center"/>
      <protection/>
    </xf>
    <xf numFmtId="0" fontId="21" fillId="48" borderId="0" xfId="0" applyFont="1" applyFill="1" applyAlignment="1">
      <alignment/>
    </xf>
    <xf numFmtId="0" fontId="20" fillId="0" borderId="0" xfId="65" applyFont="1" applyFill="1" applyBorder="1" applyAlignment="1">
      <alignment horizontal="left" indent="1"/>
      <protection/>
    </xf>
    <xf numFmtId="184" fontId="21" fillId="0" borderId="35" xfId="65" applyNumberFormat="1" applyFont="1" applyFill="1" applyBorder="1" applyAlignment="1">
      <alignment/>
      <protection/>
    </xf>
    <xf numFmtId="0" fontId="21" fillId="36" borderId="0" xfId="0" applyFont="1" applyFill="1" applyBorder="1" applyAlignment="1">
      <alignment vertical="center" wrapText="1"/>
    </xf>
    <xf numFmtId="0" fontId="21" fillId="36" borderId="0" xfId="0" applyFont="1" applyFill="1" applyBorder="1" applyAlignment="1">
      <alignment vertical="center"/>
    </xf>
    <xf numFmtId="0" fontId="80" fillId="39" borderId="0" xfId="0" applyFont="1" applyFill="1" applyAlignment="1">
      <alignment horizontal="center" vertical="center"/>
    </xf>
    <xf numFmtId="17" fontId="79" fillId="38" borderId="0" xfId="0" applyNumberFormat="1" applyFont="1" applyFill="1" applyBorder="1" applyAlignment="1">
      <alignment horizontal="center"/>
    </xf>
    <xf numFmtId="17" fontId="79" fillId="38" borderId="0" xfId="0" applyNumberFormat="1" applyFont="1" applyFill="1" applyBorder="1" applyAlignment="1">
      <alignment horizontal="center" vertical="center"/>
    </xf>
    <xf numFmtId="17" fontId="79" fillId="38" borderId="0" xfId="0" applyNumberFormat="1" applyFont="1" applyFill="1" applyBorder="1" applyAlignment="1">
      <alignment horizontal="center" vertical="center" wrapText="1"/>
    </xf>
    <xf numFmtId="0" fontId="79" fillId="38" borderId="0" xfId="65" applyFont="1" applyFill="1" applyBorder="1" applyAlignment="1">
      <alignment horizontal="center" vertical="center" wrapText="1"/>
      <protection/>
    </xf>
    <xf numFmtId="0" fontId="17" fillId="36" borderId="0" xfId="0" applyFont="1" applyFill="1" applyAlignment="1">
      <alignment/>
    </xf>
    <xf numFmtId="0" fontId="32" fillId="35" borderId="21" xfId="0" applyFont="1" applyFill="1" applyBorder="1" applyAlignment="1">
      <alignment horizontal="center" vertical="center" wrapText="1"/>
    </xf>
    <xf numFmtId="14" fontId="32" fillId="35" borderId="29" xfId="0" applyNumberFormat="1" applyFont="1" applyFill="1" applyBorder="1" applyAlignment="1">
      <alignment horizontal="center"/>
    </xf>
    <xf numFmtId="14" fontId="32" fillId="49" borderId="29" xfId="0" applyNumberFormat="1" applyFont="1" applyFill="1" applyBorder="1" applyAlignment="1">
      <alignment horizontal="center"/>
    </xf>
    <xf numFmtId="0" fontId="32" fillId="35" borderId="46" xfId="0" applyFont="1" applyFill="1" applyBorder="1" applyAlignment="1">
      <alignment horizontal="center"/>
    </xf>
    <xf numFmtId="43" fontId="32" fillId="49" borderId="46" xfId="51" applyFont="1" applyFill="1" applyBorder="1" applyAlignment="1">
      <alignment horizontal="center"/>
    </xf>
    <xf numFmtId="0" fontId="32" fillId="36" borderId="47" xfId="0" applyFont="1" applyFill="1" applyBorder="1" applyAlignment="1">
      <alignment/>
    </xf>
    <xf numFmtId="173" fontId="17" fillId="35" borderId="13" xfId="53" applyNumberFormat="1" applyFont="1" applyFill="1" applyBorder="1" applyAlignment="1">
      <alignment vertical="center"/>
    </xf>
    <xf numFmtId="173" fontId="17" fillId="0" borderId="13" xfId="53" applyNumberFormat="1" applyFont="1" applyFill="1" applyBorder="1" applyAlignment="1">
      <alignment vertical="center"/>
    </xf>
    <xf numFmtId="173" fontId="17" fillId="36" borderId="0" xfId="0" applyNumberFormat="1" applyFont="1" applyFill="1" applyAlignment="1">
      <alignment/>
    </xf>
    <xf numFmtId="0" fontId="17" fillId="36" borderId="21" xfId="0" applyFont="1" applyFill="1" applyBorder="1" applyAlignment="1">
      <alignment vertical="center"/>
    </xf>
    <xf numFmtId="0" fontId="17" fillId="36" borderId="48" xfId="0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17" fillId="36" borderId="48" xfId="0" applyFont="1" applyFill="1" applyBorder="1" applyAlignment="1">
      <alignment vertical="center" wrapText="1"/>
    </xf>
    <xf numFmtId="0" fontId="32" fillId="36" borderId="0" xfId="0" applyFont="1" applyFill="1" applyBorder="1" applyAlignment="1">
      <alignment/>
    </xf>
    <xf numFmtId="0" fontId="32" fillId="36" borderId="13" xfId="0" applyFont="1" applyFill="1" applyBorder="1" applyAlignment="1">
      <alignment vertical="center"/>
    </xf>
    <xf numFmtId="0" fontId="17" fillId="36" borderId="48" xfId="0" applyFont="1" applyFill="1" applyBorder="1" applyAlignment="1">
      <alignment/>
    </xf>
    <xf numFmtId="173" fontId="32" fillId="35" borderId="13" xfId="53" applyNumberFormat="1" applyFont="1" applyFill="1" applyBorder="1" applyAlignment="1">
      <alignment vertical="center"/>
    </xf>
    <xf numFmtId="173" fontId="32" fillId="0" borderId="13" xfId="53" applyNumberFormat="1" applyFont="1" applyFill="1" applyBorder="1" applyAlignment="1">
      <alignment vertical="center"/>
    </xf>
    <xf numFmtId="0" fontId="32" fillId="36" borderId="0" xfId="0" applyFont="1" applyFill="1" applyAlignment="1">
      <alignment/>
    </xf>
    <xf numFmtId="0" fontId="32" fillId="36" borderId="21" xfId="0" applyFont="1" applyFill="1" applyBorder="1" applyAlignment="1">
      <alignment vertical="center"/>
    </xf>
    <xf numFmtId="173" fontId="32" fillId="36" borderId="0" xfId="54" applyNumberFormat="1" applyFont="1" applyFill="1" applyBorder="1" applyAlignment="1">
      <alignment vertical="center"/>
    </xf>
    <xf numFmtId="0" fontId="33" fillId="35" borderId="46" xfId="0" applyFont="1" applyFill="1" applyBorder="1" applyAlignment="1">
      <alignment horizontal="center"/>
    </xf>
    <xf numFmtId="0" fontId="32" fillId="36" borderId="49" xfId="0" applyFont="1" applyFill="1" applyBorder="1" applyAlignment="1">
      <alignment vertical="center" wrapText="1"/>
    </xf>
    <xf numFmtId="173" fontId="32" fillId="35" borderId="13" xfId="54" applyNumberFormat="1" applyFont="1" applyFill="1" applyBorder="1" applyAlignment="1">
      <alignment vertical="center"/>
    </xf>
    <xf numFmtId="0" fontId="17" fillId="36" borderId="21" xfId="0" applyFont="1" applyFill="1" applyBorder="1" applyAlignment="1">
      <alignment vertical="center" wrapText="1"/>
    </xf>
    <xf numFmtId="0" fontId="17" fillId="36" borderId="48" xfId="0" applyFont="1" applyFill="1" applyBorder="1" applyAlignment="1">
      <alignment horizontal="left" vertical="center" wrapText="1" indent="2"/>
    </xf>
    <xf numFmtId="173" fontId="17" fillId="35" borderId="13" xfId="54" applyNumberFormat="1" applyFont="1" applyFill="1" applyBorder="1" applyAlignment="1">
      <alignment vertical="center"/>
    </xf>
    <xf numFmtId="0" fontId="32" fillId="36" borderId="48" xfId="0" applyFont="1" applyFill="1" applyBorder="1" applyAlignment="1">
      <alignment vertical="center" wrapText="1"/>
    </xf>
    <xf numFmtId="173" fontId="17" fillId="36" borderId="0" xfId="54" applyNumberFormat="1" applyFont="1" applyFill="1" applyBorder="1" applyAlignment="1">
      <alignment vertical="center"/>
    </xf>
    <xf numFmtId="0" fontId="17" fillId="36" borderId="50" xfId="0" applyFont="1" applyFill="1" applyBorder="1" applyAlignment="1">
      <alignment vertical="center" wrapText="1"/>
    </xf>
    <xf numFmtId="0" fontId="17" fillId="36" borderId="51" xfId="0" applyFont="1" applyFill="1" applyBorder="1" applyAlignment="1">
      <alignment vertical="center" wrapText="1"/>
    </xf>
    <xf numFmtId="0" fontId="32" fillId="36" borderId="21" xfId="0" applyFont="1" applyFill="1" applyBorder="1" applyAlignment="1">
      <alignment vertical="center" wrapText="1"/>
    </xf>
    <xf numFmtId="0" fontId="32" fillId="36" borderId="21" xfId="0" applyFont="1" applyFill="1" applyBorder="1" applyAlignment="1">
      <alignment horizontal="left" vertical="center" wrapText="1"/>
    </xf>
    <xf numFmtId="173" fontId="32" fillId="36" borderId="0" xfId="53" applyNumberFormat="1" applyFont="1" applyFill="1" applyBorder="1" applyAlignment="1">
      <alignment vertical="center"/>
    </xf>
    <xf numFmtId="198" fontId="17" fillId="36" borderId="0" xfId="51" applyNumberFormat="1" applyFont="1" applyFill="1" applyAlignment="1">
      <alignment/>
    </xf>
    <xf numFmtId="0" fontId="80" fillId="39" borderId="0" xfId="0" applyFont="1" applyFill="1" applyAlignment="1">
      <alignment horizontal="center" vertical="center"/>
    </xf>
    <xf numFmtId="17" fontId="79" fillId="38" borderId="0" xfId="0" applyNumberFormat="1" applyFont="1" applyFill="1" applyBorder="1" applyAlignment="1">
      <alignment horizontal="center"/>
    </xf>
    <xf numFmtId="17" fontId="79" fillId="38" borderId="0" xfId="62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0" fontId="12" fillId="0" borderId="0" xfId="62" applyFont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7" fontId="79" fillId="38" borderId="0" xfId="0" applyNumberFormat="1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left" vertical="center" wrapText="1"/>
    </xf>
    <xf numFmtId="0" fontId="27" fillId="36" borderId="0" xfId="0" applyFont="1" applyFill="1" applyBorder="1" applyAlignment="1">
      <alignment horizontal="left" vertical="center" wrapText="1"/>
    </xf>
    <xf numFmtId="0" fontId="20" fillId="36" borderId="0" xfId="0" applyFont="1" applyFill="1" applyBorder="1" applyAlignment="1">
      <alignment horizontal="right" vertical="center" wrapText="1" indent="4"/>
    </xf>
    <xf numFmtId="0" fontId="82" fillId="39" borderId="41" xfId="0" applyFont="1" applyFill="1" applyBorder="1" applyAlignment="1">
      <alignment horizontal="center" vertical="center"/>
    </xf>
    <xf numFmtId="0" fontId="8" fillId="0" borderId="0" xfId="65" applyFont="1" applyFill="1" applyAlignment="1">
      <alignment horizontal="center" vertical="center"/>
      <protection/>
    </xf>
    <xf numFmtId="0" fontId="8" fillId="0" borderId="0" xfId="65" applyFont="1" applyFill="1" applyAlignment="1">
      <alignment horizontal="center" vertical="top"/>
      <protection/>
    </xf>
    <xf numFmtId="0" fontId="79" fillId="38" borderId="0" xfId="65" applyFont="1" applyFill="1" applyBorder="1" applyAlignment="1">
      <alignment horizontal="center" vertical="center"/>
      <protection/>
    </xf>
    <xf numFmtId="0" fontId="86" fillId="38" borderId="0" xfId="62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21" xfId="0" applyFont="1" applyBorder="1" applyAlignment="1">
      <alignment horizontal="right" vertical="center"/>
    </xf>
    <xf numFmtId="0" fontId="8" fillId="0" borderId="48" xfId="0" applyFont="1" applyBorder="1" applyAlignment="1">
      <alignment horizontal="right" vertical="center"/>
    </xf>
    <xf numFmtId="17" fontId="5" fillId="34" borderId="22" xfId="0" applyNumberFormat="1" applyFont="1" applyFill="1" applyBorder="1" applyAlignment="1">
      <alignment horizontal="center"/>
    </xf>
    <xf numFmtId="17" fontId="5" fillId="34" borderId="52" xfId="0" applyNumberFormat="1" applyFont="1" applyFill="1" applyBorder="1" applyAlignment="1">
      <alignment horizontal="center"/>
    </xf>
    <xf numFmtId="17" fontId="5" fillId="34" borderId="53" xfId="0" applyNumberFormat="1" applyFont="1" applyFill="1" applyBorder="1" applyAlignment="1">
      <alignment horizontal="center"/>
    </xf>
    <xf numFmtId="17" fontId="5" fillId="34" borderId="54" xfId="0" applyNumberFormat="1" applyFont="1" applyFill="1" applyBorder="1" applyAlignment="1">
      <alignment horizontal="center"/>
    </xf>
    <xf numFmtId="17" fontId="5" fillId="34" borderId="55" xfId="0" applyNumberFormat="1" applyFont="1" applyFill="1" applyBorder="1" applyAlignment="1">
      <alignment horizontal="center"/>
    </xf>
    <xf numFmtId="17" fontId="5" fillId="34" borderId="56" xfId="0" applyNumberFormat="1" applyFont="1" applyFill="1" applyBorder="1" applyAlignment="1">
      <alignment horizontal="center"/>
    </xf>
    <xf numFmtId="0" fontId="12" fillId="37" borderId="0" xfId="0" applyFont="1" applyFill="1" applyAlignment="1">
      <alignment horizontal="center"/>
    </xf>
    <xf numFmtId="0" fontId="32" fillId="35" borderId="21" xfId="0" applyFont="1" applyFill="1" applyBorder="1" applyAlignment="1">
      <alignment horizontal="center" vertical="center" wrapText="1"/>
    </xf>
    <xf numFmtId="0" fontId="32" fillId="35" borderId="48" xfId="0" applyFont="1" applyFill="1" applyBorder="1" applyAlignment="1">
      <alignment horizontal="center" vertical="center" wrapText="1"/>
    </xf>
    <xf numFmtId="0" fontId="32" fillId="36" borderId="57" xfId="0" applyFont="1" applyFill="1" applyBorder="1" applyAlignment="1">
      <alignment wrapText="1"/>
    </xf>
    <xf numFmtId="0" fontId="32" fillId="36" borderId="58" xfId="0" applyFont="1" applyFill="1" applyBorder="1" applyAlignment="1">
      <alignment wrapText="1"/>
    </xf>
    <xf numFmtId="0" fontId="32" fillId="36" borderId="50" xfId="0" applyFont="1" applyFill="1" applyBorder="1" applyAlignment="1">
      <alignment horizontal="left" vertical="center" wrapText="1" indent="4"/>
    </xf>
    <xf numFmtId="0" fontId="32" fillId="36" borderId="47" xfId="0" applyFont="1" applyFill="1" applyBorder="1" applyAlignment="1">
      <alignment horizontal="left" vertical="center" wrapText="1" indent="4"/>
    </xf>
    <xf numFmtId="0" fontId="32" fillId="36" borderId="59" xfId="0" applyFont="1" applyFill="1" applyBorder="1" applyAlignment="1">
      <alignment horizontal="left" vertical="center" wrapText="1" indent="4"/>
    </xf>
    <xf numFmtId="0" fontId="32" fillId="36" borderId="58" xfId="0" applyFont="1" applyFill="1" applyBorder="1" applyAlignment="1">
      <alignment horizontal="left" vertical="center" wrapText="1" indent="4"/>
    </xf>
    <xf numFmtId="0" fontId="32" fillId="36" borderId="21" xfId="0" applyFont="1" applyFill="1" applyBorder="1" applyAlignment="1">
      <alignment horizontal="center" vertical="center" wrapText="1"/>
    </xf>
    <xf numFmtId="0" fontId="32" fillId="36" borderId="48" xfId="0" applyFont="1" applyFill="1" applyBorder="1" applyAlignment="1">
      <alignment horizontal="center" vertical="center" wrapText="1"/>
    </xf>
    <xf numFmtId="0" fontId="32" fillId="36" borderId="50" xfId="0" applyFont="1" applyFill="1" applyBorder="1" applyAlignment="1">
      <alignment horizontal="left" vertical="center" indent="4"/>
    </xf>
    <xf numFmtId="0" fontId="17" fillId="0" borderId="47" xfId="0" applyFont="1" applyBorder="1" applyAlignment="1">
      <alignment horizontal="left" vertical="center" indent="4"/>
    </xf>
    <xf numFmtId="0" fontId="17" fillId="0" borderId="59" xfId="0" applyFont="1" applyBorder="1" applyAlignment="1">
      <alignment horizontal="left" vertical="center" indent="4"/>
    </xf>
    <xf numFmtId="0" fontId="17" fillId="0" borderId="58" xfId="0" applyFont="1" applyBorder="1" applyAlignment="1">
      <alignment horizontal="left" vertical="center" indent="4"/>
    </xf>
    <xf numFmtId="0" fontId="32" fillId="36" borderId="47" xfId="0" applyFont="1" applyFill="1" applyBorder="1" applyAlignment="1">
      <alignment horizontal="left" vertical="center" indent="4"/>
    </xf>
    <xf numFmtId="0" fontId="32" fillId="36" borderId="59" xfId="0" applyFont="1" applyFill="1" applyBorder="1" applyAlignment="1">
      <alignment horizontal="left" vertical="center" indent="4"/>
    </xf>
    <xf numFmtId="0" fontId="32" fillId="36" borderId="58" xfId="0" applyFont="1" applyFill="1" applyBorder="1" applyAlignment="1">
      <alignment horizontal="left" vertical="center" indent="4"/>
    </xf>
    <xf numFmtId="0" fontId="87" fillId="38" borderId="60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center"/>
    </xf>
    <xf numFmtId="0" fontId="21" fillId="40" borderId="0" xfId="0" applyNumberFormat="1" applyFont="1" applyFill="1" applyAlignment="1">
      <alignment horizontal="center" vertical="center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/>
    </xf>
    <xf numFmtId="0" fontId="12" fillId="0" borderId="0" xfId="62" applyNumberFormat="1" applyFont="1" applyAlignment="1">
      <alignment horizontal="center" vertical="center"/>
      <protection/>
    </xf>
    <xf numFmtId="0" fontId="79" fillId="38" borderId="0" xfId="0" applyNumberFormat="1" applyFont="1" applyFill="1" applyBorder="1" applyAlignment="1">
      <alignment horizontal="center" vertical="center"/>
    </xf>
    <xf numFmtId="17" fontId="87" fillId="38" borderId="60" xfId="0" applyNumberFormat="1" applyFont="1" applyFill="1" applyBorder="1" applyAlignment="1">
      <alignment horizontal="center" vertical="center"/>
    </xf>
    <xf numFmtId="17" fontId="8" fillId="0" borderId="0" xfId="65" applyNumberFormat="1" applyFont="1" applyFill="1" applyAlignment="1">
      <alignment horizontal="centerContinuous" vertical="top"/>
      <protection/>
    </xf>
    <xf numFmtId="17" fontId="6" fillId="0" borderId="0" xfId="0" applyNumberFormat="1" applyFont="1" applyAlignment="1">
      <alignment vertical="center"/>
    </xf>
    <xf numFmtId="17" fontId="21" fillId="40" borderId="0" xfId="0" applyNumberFormat="1" applyFont="1" applyFill="1" applyAlignment="1">
      <alignment horizontal="center" vertical="center"/>
    </xf>
    <xf numFmtId="17" fontId="6" fillId="0" borderId="0" xfId="0" applyNumberFormat="1" applyFont="1" applyAlignment="1">
      <alignment/>
    </xf>
    <xf numFmtId="17" fontId="7" fillId="0" borderId="0" xfId="0" applyNumberFormat="1" applyFont="1" applyAlignment="1">
      <alignment vertical="center"/>
    </xf>
    <xf numFmtId="17" fontId="7" fillId="0" borderId="0" xfId="0" applyNumberFormat="1" applyFont="1" applyAlignment="1">
      <alignment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akcent 1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Diseño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[0] 10" xfId="53"/>
    <cellStyle name="Millares [0] 2" xfId="54"/>
    <cellStyle name="Millares [0] 2 19" xfId="55"/>
    <cellStyle name="Millares [0]_razind092003" xfId="56"/>
    <cellStyle name="Millares_razind092003" xfId="57"/>
    <cellStyle name="Currency" xfId="58"/>
    <cellStyle name="Currency [0]" xfId="59"/>
    <cellStyle name="Neutral" xfId="60"/>
    <cellStyle name="No-definido" xfId="61"/>
    <cellStyle name="Normal 10" xfId="62"/>
    <cellStyle name="Normal 2" xfId="63"/>
    <cellStyle name="Normal_graficos" xfId="64"/>
    <cellStyle name="Normal_operacional" xfId="65"/>
    <cellStyle name="Notas" xfId="66"/>
    <cellStyle name="Percent" xfId="67"/>
    <cellStyle name="Porcentual 2 10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47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029200" y="839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523875</xdr:colOff>
      <xdr:row>47</xdr:row>
      <xdr:rowOff>0</xdr:rowOff>
    </xdr:from>
    <xdr:ext cx="7620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5553075" y="839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1"/>
  <sheetViews>
    <sheetView showGridLines="0" zoomScalePageLayoutView="0" workbookViewId="0" topLeftCell="A1">
      <selection activeCell="F21" sqref="F21"/>
    </sheetView>
  </sheetViews>
  <sheetFormatPr defaultColWidth="4.00390625" defaultRowHeight="12.75"/>
  <cols>
    <col min="1" max="1" width="3.421875" style="23" customWidth="1"/>
    <col min="2" max="2" width="29.421875" style="23" customWidth="1"/>
    <col min="3" max="3" width="16.8515625" style="23" customWidth="1"/>
    <col min="4" max="4" width="12.00390625" style="23" customWidth="1"/>
    <col min="5" max="5" width="19.00390625" style="23" customWidth="1"/>
    <col min="6" max="6" width="1.1484375" style="23" customWidth="1"/>
    <col min="7" max="7" width="8.421875" style="23" customWidth="1"/>
    <col min="8" max="8" width="11.00390625" style="23" customWidth="1"/>
    <col min="9" max="9" width="11.8515625" style="23" customWidth="1"/>
    <col min="10" max="10" width="8.7109375" style="23" customWidth="1"/>
    <col min="11" max="11" width="7.8515625" style="23" customWidth="1"/>
    <col min="12" max="12" width="8.140625" style="23" customWidth="1"/>
    <col min="13" max="16384" width="4.00390625" style="23" customWidth="1"/>
  </cols>
  <sheetData>
    <row r="3" spans="2:12" s="1" customFormat="1" ht="14.25">
      <c r="B3" s="345" t="s">
        <v>63</v>
      </c>
      <c r="C3" s="147" t="s">
        <v>66</v>
      </c>
      <c r="D3" s="304" t="s">
        <v>69</v>
      </c>
      <c r="E3" s="2"/>
      <c r="F3" s="2"/>
      <c r="G3" s="2"/>
      <c r="H3" s="2"/>
      <c r="J3" s="3"/>
      <c r="K3" s="3"/>
      <c r="L3" s="3"/>
    </row>
    <row r="4" spans="2:12" s="1" customFormat="1" ht="14.25">
      <c r="B4" s="345"/>
      <c r="C4" s="147" t="s">
        <v>67</v>
      </c>
      <c r="D4" s="304" t="s">
        <v>33</v>
      </c>
      <c r="E4" s="2"/>
      <c r="F4" s="2"/>
      <c r="G4" s="2"/>
      <c r="H4" s="2"/>
      <c r="J4" s="3"/>
      <c r="K4" s="3"/>
      <c r="L4" s="3"/>
    </row>
    <row r="5" spans="2:12" s="1" customFormat="1" ht="14.25">
      <c r="B5" s="345"/>
      <c r="C5" s="147" t="s">
        <v>68</v>
      </c>
      <c r="D5" s="148"/>
      <c r="E5" s="396"/>
      <c r="F5" s="396"/>
      <c r="G5" s="396"/>
      <c r="H5" s="2"/>
      <c r="J5" s="3"/>
      <c r="K5" s="3"/>
      <c r="L5" s="3"/>
    </row>
    <row r="6" spans="2:12" s="1" customFormat="1" ht="6" customHeight="1" thickBot="1">
      <c r="B6" s="149"/>
      <c r="C6" s="149"/>
      <c r="D6" s="150"/>
      <c r="E6" s="7"/>
      <c r="F6" s="7"/>
      <c r="G6" s="7"/>
      <c r="H6" s="2"/>
      <c r="J6" s="3"/>
      <c r="K6" s="3"/>
      <c r="L6" s="3"/>
    </row>
    <row r="7" spans="2:13" s="8" customFormat="1" ht="17.25" customHeight="1" thickBot="1">
      <c r="B7" s="149" t="s">
        <v>65</v>
      </c>
      <c r="C7" s="149" t="s">
        <v>64</v>
      </c>
      <c r="D7" s="150">
        <v>8208</v>
      </c>
      <c r="E7" s="2"/>
      <c r="F7" s="15"/>
      <c r="G7" s="105"/>
      <c r="H7" s="116"/>
      <c r="J7" s="3"/>
      <c r="K7" s="3"/>
      <c r="L7" s="3"/>
      <c r="M7" s="16"/>
    </row>
    <row r="8" spans="2:12" s="8" customFormat="1" ht="20.25" customHeight="1">
      <c r="B8" s="151" t="s">
        <v>15</v>
      </c>
      <c r="C8" s="151"/>
      <c r="D8" s="152">
        <v>8208</v>
      </c>
      <c r="E8" s="2"/>
      <c r="F8" s="15"/>
      <c r="G8" s="105"/>
      <c r="H8" s="116"/>
      <c r="J8" s="3"/>
      <c r="K8" s="3"/>
      <c r="L8" s="3"/>
    </row>
    <row r="9" spans="1:13" s="8" customFormat="1" ht="9.75" customHeight="1">
      <c r="A9"/>
      <c r="B9" s="124"/>
      <c r="C9" s="124"/>
      <c r="D9" s="125"/>
      <c r="E9"/>
      <c r="F9"/>
      <c r="G9"/>
      <c r="H9"/>
      <c r="J9" s="3"/>
      <c r="K9" s="3"/>
      <c r="L9" s="3"/>
      <c r="M9" s="16"/>
    </row>
    <row r="10" spans="2:4" ht="19.5" customHeight="1">
      <c r="B10" s="126" t="s">
        <v>185</v>
      </c>
      <c r="C10" s="24"/>
      <c r="D10" s="24"/>
    </row>
    <row r="11" spans="2:4" ht="14.25" customHeight="1">
      <c r="B11" s="126"/>
      <c r="C11" s="24"/>
      <c r="D11" s="24"/>
    </row>
    <row r="12" spans="2:4" ht="14.25" customHeight="1">
      <c r="B12" s="72"/>
      <c r="C12" s="24"/>
      <c r="D12" s="24"/>
    </row>
    <row r="13" spans="2:4" ht="14.25" customHeight="1">
      <c r="B13" s="72"/>
      <c r="C13" s="24"/>
      <c r="D13" s="69"/>
    </row>
    <row r="14" spans="2:4" ht="14.25" customHeight="1">
      <c r="B14" s="72"/>
      <c r="C14" s="24"/>
      <c r="D14" s="24"/>
    </row>
    <row r="15" spans="2:4" ht="15" customHeight="1">
      <c r="B15" s="72"/>
      <c r="C15" s="29"/>
      <c r="D15" s="30"/>
    </row>
    <row r="16" spans="2:8" ht="14.25" customHeight="1">
      <c r="B16" s="73"/>
      <c r="C16" s="29"/>
      <c r="D16" s="30"/>
      <c r="E16" s="2"/>
      <c r="F16" s="2"/>
      <c r="G16" s="2"/>
      <c r="H16" s="2"/>
    </row>
    <row r="17" spans="1:8" ht="23.25" customHeight="1">
      <c r="A17" s="25"/>
      <c r="B17" s="73"/>
      <c r="C17" s="24"/>
      <c r="D17" s="70"/>
      <c r="E17" s="2"/>
      <c r="F17" s="2"/>
      <c r="G17" s="2"/>
      <c r="H17" s="2"/>
    </row>
    <row r="18" spans="4:8" ht="14.25">
      <c r="D18" s="65"/>
      <c r="E18" s="2"/>
      <c r="F18" s="2"/>
      <c r="G18" s="2"/>
      <c r="H18" s="2"/>
    </row>
    <row r="19" spans="2:8" ht="14.25">
      <c r="B19" s="28"/>
      <c r="D19" s="26"/>
      <c r="E19" s="2"/>
      <c r="F19" s="2"/>
      <c r="G19" s="2"/>
      <c r="H19" s="2"/>
    </row>
    <row r="20" spans="3:4" ht="10.5">
      <c r="C20" s="29"/>
      <c r="D20" s="29"/>
    </row>
    <row r="21" spans="3:4" ht="12.75">
      <c r="C21" s="29"/>
      <c r="D21" s="30"/>
    </row>
    <row r="22" spans="3:4" ht="12.75">
      <c r="C22" s="29"/>
      <c r="D22" s="30"/>
    </row>
    <row r="23" spans="3:4" ht="12.75">
      <c r="C23" s="29"/>
      <c r="D23" s="30"/>
    </row>
    <row r="24" spans="3:4" ht="12.75">
      <c r="C24" s="29"/>
      <c r="D24" s="30"/>
    </row>
    <row r="25" spans="3:4" ht="12.75">
      <c r="C25" s="29"/>
      <c r="D25" s="30"/>
    </row>
    <row r="26" spans="3:4" ht="12.75">
      <c r="C26" s="29"/>
      <c r="D26" s="30"/>
    </row>
    <row r="27" spans="3:4" ht="12.75">
      <c r="C27" s="29"/>
      <c r="D27" s="30"/>
    </row>
    <row r="28" spans="3:4" ht="12.75">
      <c r="C28" s="29"/>
      <c r="D28" s="30"/>
    </row>
    <row r="29" spans="3:4" ht="10.5">
      <c r="C29" s="29"/>
      <c r="D29" s="29"/>
    </row>
    <row r="30" spans="3:4" ht="12.75">
      <c r="C30" s="29"/>
      <c r="D30" s="124"/>
    </row>
    <row r="31" spans="3:4" ht="10.5">
      <c r="C31" s="29"/>
      <c r="D31" s="29"/>
    </row>
  </sheetData>
  <sheetProtection/>
  <mergeCells count="1">
    <mergeCell ref="B3:B5"/>
  </mergeCells>
  <printOptions horizontalCentered="1" verticalCentered="1"/>
  <pageMargins left="0.4" right="0.36" top="0.79" bottom="0.7" header="0" footer="0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zoomScalePageLayoutView="0" workbookViewId="0" topLeftCell="A1">
      <selection activeCell="D5" sqref="D5"/>
    </sheetView>
  </sheetViews>
  <sheetFormatPr defaultColWidth="7.28125" defaultRowHeight="12.75"/>
  <cols>
    <col min="1" max="1" width="0.71875" style="2" customWidth="1"/>
    <col min="2" max="2" width="10.57421875" style="2" customWidth="1"/>
    <col min="3" max="3" width="27.140625" style="2" customWidth="1"/>
    <col min="4" max="4" width="12.00390625" style="2" customWidth="1"/>
    <col min="5" max="5" width="12.8515625" style="34" customWidth="1"/>
    <col min="6" max="16384" width="7.28125" style="2" customWidth="1"/>
  </cols>
  <sheetData>
    <row r="1" ht="14.25">
      <c r="A1" s="2" t="e">
        <v>#REF!</v>
      </c>
    </row>
    <row r="2" ht="15" thickBot="1"/>
    <row r="3" spans="2:5" ht="15" thickBot="1">
      <c r="B3" s="358" t="s">
        <v>106</v>
      </c>
      <c r="C3" s="358"/>
      <c r="D3" s="182" t="s">
        <v>107</v>
      </c>
      <c r="E3" s="183">
        <v>42522</v>
      </c>
    </row>
    <row r="4" spans="2:5" ht="6" customHeight="1">
      <c r="B4" s="43"/>
      <c r="C4" s="43"/>
      <c r="D4" s="43"/>
      <c r="E4" s="43"/>
    </row>
    <row r="5" spans="2:7" s="15" customFormat="1" ht="18" customHeight="1">
      <c r="B5" s="184" t="s">
        <v>92</v>
      </c>
      <c r="C5" s="185" t="s">
        <v>98</v>
      </c>
      <c r="D5" s="405" t="s">
        <v>118</v>
      </c>
      <c r="E5" s="395">
        <v>1.12</v>
      </c>
      <c r="F5" s="394"/>
      <c r="G5" s="394"/>
    </row>
    <row r="6" spans="2:5" s="15" customFormat="1" ht="18" customHeight="1">
      <c r="B6" s="184"/>
      <c r="C6" s="185" t="s">
        <v>97</v>
      </c>
      <c r="D6" s="186" t="s">
        <v>118</v>
      </c>
      <c r="E6" s="187">
        <v>1.06</v>
      </c>
    </row>
    <row r="7" spans="2:5" s="15" customFormat="1" ht="18" customHeight="1" thickBot="1">
      <c r="B7" s="188"/>
      <c r="C7" s="189" t="s">
        <v>99</v>
      </c>
      <c r="D7" s="190" t="s">
        <v>119</v>
      </c>
      <c r="E7" s="191">
        <v>88680</v>
      </c>
    </row>
    <row r="8" spans="2:5" s="15" customFormat="1" ht="18" customHeight="1">
      <c r="B8" s="220" t="s">
        <v>93</v>
      </c>
      <c r="C8" s="221" t="s">
        <v>93</v>
      </c>
      <c r="D8" s="222" t="s">
        <v>118</v>
      </c>
      <c r="E8" s="252">
        <v>0.62</v>
      </c>
    </row>
    <row r="9" spans="2:5" s="15" customFormat="1" ht="18" customHeight="1">
      <c r="B9" s="220"/>
      <c r="C9" s="223" t="s">
        <v>101</v>
      </c>
      <c r="D9" s="222" t="s">
        <v>18</v>
      </c>
      <c r="E9" s="253">
        <v>0.3539</v>
      </c>
    </row>
    <row r="10" spans="2:5" s="15" customFormat="1" ht="18" customHeight="1">
      <c r="B10" s="220"/>
      <c r="C10" s="223" t="s">
        <v>100</v>
      </c>
      <c r="D10" s="222" t="s">
        <v>18</v>
      </c>
      <c r="E10" s="253">
        <v>0.6461</v>
      </c>
    </row>
    <row r="11" spans="2:5" s="15" customFormat="1" ht="18" customHeight="1" thickBot="1">
      <c r="B11" s="224"/>
      <c r="C11" s="225" t="s">
        <v>102</v>
      </c>
      <c r="D11" s="226" t="s">
        <v>118</v>
      </c>
      <c r="E11" s="254">
        <v>54.01434655906748</v>
      </c>
    </row>
    <row r="12" spans="2:5" s="15" customFormat="1" ht="18" customHeight="1">
      <c r="B12" s="227" t="s">
        <v>94</v>
      </c>
      <c r="C12" s="228" t="s">
        <v>103</v>
      </c>
      <c r="D12" s="229" t="s">
        <v>18</v>
      </c>
      <c r="E12" s="255">
        <v>0.21101379321367494</v>
      </c>
    </row>
    <row r="13" spans="2:5" s="15" customFormat="1" ht="18" customHeight="1">
      <c r="B13" s="227"/>
      <c r="C13" s="230" t="s">
        <v>104</v>
      </c>
      <c r="D13" s="229" t="s">
        <v>18</v>
      </c>
      <c r="E13" s="255">
        <v>0.0834726187130524</v>
      </c>
    </row>
    <row r="14" spans="2:5" s="15" customFormat="1" ht="18" customHeight="1" thickBot="1">
      <c r="B14" s="231"/>
      <c r="C14" s="231" t="s">
        <v>105</v>
      </c>
      <c r="D14" s="232" t="s">
        <v>18</v>
      </c>
      <c r="E14" s="256">
        <v>0.060815422206201</v>
      </c>
    </row>
    <row r="15" ht="6" customHeight="1"/>
    <row r="16" ht="11.25" customHeight="1">
      <c r="B16" s="132" t="s">
        <v>95</v>
      </c>
    </row>
    <row r="17" spans="2:5" ht="17.25" customHeight="1">
      <c r="B17" s="132" t="s">
        <v>96</v>
      </c>
      <c r="E17" s="2"/>
    </row>
    <row r="18" spans="2:5" ht="14.25">
      <c r="B18" s="128"/>
      <c r="E18" s="2"/>
    </row>
    <row r="19" ht="6.75" customHeight="1"/>
  </sheetData>
  <sheetProtection/>
  <mergeCells count="1">
    <mergeCell ref="B3:C3"/>
  </mergeCells>
  <printOptions horizontalCentered="1" verticalCentered="1"/>
  <pageMargins left="0.21" right="0.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5"/>
  <sheetViews>
    <sheetView showGridLines="0" zoomScalePageLayoutView="0" workbookViewId="0" topLeftCell="A1">
      <selection activeCell="C8" sqref="C8"/>
    </sheetView>
  </sheetViews>
  <sheetFormatPr defaultColWidth="7.28125" defaultRowHeight="12.75"/>
  <cols>
    <col min="1" max="1" width="7.28125" style="43" customWidth="1"/>
    <col min="2" max="2" width="41.28125" style="41" customWidth="1"/>
    <col min="3" max="3" width="16.57421875" style="42" customWidth="1"/>
    <col min="4" max="16384" width="7.28125" style="43" customWidth="1"/>
  </cols>
  <sheetData>
    <row r="1" spans="2:3" ht="14.25">
      <c r="B1" s="2"/>
      <c r="C1" s="34"/>
    </row>
    <row r="3" spans="2:3" s="2" customFormat="1" ht="21" customHeight="1">
      <c r="B3" s="192" t="s">
        <v>108</v>
      </c>
      <c r="C3" s="173">
        <v>42522</v>
      </c>
    </row>
    <row r="4" spans="2:3" ht="6" customHeight="1">
      <c r="B4" s="133"/>
      <c r="C4" s="133"/>
    </row>
    <row r="5" spans="2:7" s="15" customFormat="1" ht="18" customHeight="1" thickBot="1">
      <c r="B5" s="168" t="s">
        <v>115</v>
      </c>
      <c r="C5" s="145">
        <v>85645</v>
      </c>
      <c r="D5" s="404"/>
      <c r="E5" s="394"/>
      <c r="F5" s="394"/>
      <c r="G5" s="394"/>
    </row>
    <row r="6" spans="2:3" s="15" customFormat="1" ht="18" customHeight="1" thickBot="1">
      <c r="B6" s="146" t="s">
        <v>114</v>
      </c>
      <c r="C6" s="145">
        <v>-1875</v>
      </c>
    </row>
    <row r="7" spans="2:3" s="15" customFormat="1" ht="18" customHeight="1" thickBot="1">
      <c r="B7" s="146" t="s">
        <v>113</v>
      </c>
      <c r="C7" s="145">
        <v>-58429</v>
      </c>
    </row>
    <row r="8" spans="2:3" ht="6" customHeight="1">
      <c r="B8" s="134"/>
      <c r="C8" s="131"/>
    </row>
    <row r="9" spans="2:3" s="15" customFormat="1" ht="18" customHeight="1">
      <c r="B9" s="172" t="s">
        <v>116</v>
      </c>
      <c r="C9" s="193">
        <v>25341</v>
      </c>
    </row>
    <row r="10" ht="6" customHeight="1">
      <c r="C10" s="45"/>
    </row>
    <row r="11" spans="2:3" ht="14.25">
      <c r="B11" s="56" t="s">
        <v>134</v>
      </c>
      <c r="C11" s="34"/>
    </row>
    <row r="22" ht="12.75">
      <c r="C22" s="41"/>
    </row>
    <row r="23" ht="12.75">
      <c r="C23" s="41"/>
    </row>
    <row r="24" ht="12.75">
      <c r="C24" s="41"/>
    </row>
    <row r="25" ht="12.75">
      <c r="C25" s="41"/>
    </row>
  </sheetData>
  <sheetProtection/>
  <printOptions horizontalCentered="1" verticalCentered="1"/>
  <pageMargins left="0.75" right="0.75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L25"/>
  <sheetViews>
    <sheetView showGridLines="0" zoomScalePageLayoutView="0" workbookViewId="0" topLeftCell="A1">
      <selection activeCell="F21" sqref="F21"/>
    </sheetView>
  </sheetViews>
  <sheetFormatPr defaultColWidth="11.421875" defaultRowHeight="12.75"/>
  <cols>
    <col min="1" max="1" width="5.57421875" style="3" customWidth="1"/>
    <col min="2" max="2" width="41.28125" style="3" customWidth="1"/>
    <col min="3" max="3" width="19.57421875" style="3" customWidth="1"/>
    <col min="4" max="4" width="12.28125" style="3" customWidth="1"/>
    <col min="5" max="16384" width="11.421875" style="3" customWidth="1"/>
  </cols>
  <sheetData>
    <row r="3" spans="2:4" ht="14.25">
      <c r="B3" s="359" t="s">
        <v>109</v>
      </c>
      <c r="C3" s="359"/>
      <c r="D3" s="359"/>
    </row>
    <row r="4" spans="2:4" s="52" customFormat="1" ht="17.25" customHeight="1">
      <c r="B4" s="360" t="s">
        <v>110</v>
      </c>
      <c r="C4" s="360"/>
      <c r="D4" s="360"/>
    </row>
    <row r="5" spans="3:7" s="53" customFormat="1" ht="15.75" customHeight="1">
      <c r="C5" s="54"/>
      <c r="D5" s="403"/>
      <c r="E5" s="393"/>
      <c r="F5" s="393"/>
      <c r="G5" s="393"/>
    </row>
    <row r="6" spans="2:12" ht="48" customHeight="1">
      <c r="B6" s="361" t="s">
        <v>63</v>
      </c>
      <c r="C6" s="308" t="s">
        <v>132</v>
      </c>
      <c r="D6" s="308" t="s">
        <v>111</v>
      </c>
      <c r="F6"/>
      <c r="G6"/>
      <c r="H6"/>
      <c r="I6"/>
      <c r="J6"/>
      <c r="K6"/>
      <c r="L6"/>
    </row>
    <row r="7" spans="2:12" ht="21.75" customHeight="1">
      <c r="B7" s="361"/>
      <c r="C7" s="162">
        <v>42522</v>
      </c>
      <c r="D7" s="162">
        <v>42522</v>
      </c>
      <c r="E7"/>
      <c r="F7"/>
      <c r="G7"/>
      <c r="H7"/>
      <c r="I7"/>
      <c r="J7"/>
      <c r="K7"/>
      <c r="L7"/>
    </row>
    <row r="8" spans="2:12" ht="6" customHeight="1">
      <c r="B8" s="128"/>
      <c r="C8" s="128"/>
      <c r="D8" s="128"/>
      <c r="E8"/>
      <c r="F8"/>
      <c r="G8"/>
      <c r="H8"/>
      <c r="I8"/>
      <c r="J8"/>
      <c r="K8"/>
      <c r="L8"/>
    </row>
    <row r="9" spans="2:12" ht="13.5" thickBot="1">
      <c r="B9" s="170" t="s">
        <v>321</v>
      </c>
      <c r="C9" s="194">
        <v>4527</v>
      </c>
      <c r="D9" s="194">
        <v>44349</v>
      </c>
      <c r="E9"/>
      <c r="F9"/>
      <c r="G9"/>
      <c r="H9"/>
      <c r="I9"/>
      <c r="J9"/>
      <c r="K9"/>
      <c r="L9"/>
    </row>
    <row r="10" spans="2:12" ht="13.5" thickBot="1">
      <c r="B10" s="170" t="s">
        <v>20</v>
      </c>
      <c r="C10" s="194">
        <v>604</v>
      </c>
      <c r="D10" s="194">
        <v>9996</v>
      </c>
      <c r="E10"/>
      <c r="F10"/>
      <c r="G10"/>
      <c r="H10"/>
      <c r="I10"/>
      <c r="J10"/>
      <c r="K10"/>
      <c r="L10"/>
    </row>
    <row r="11" spans="2:12" ht="13.5" thickBot="1">
      <c r="B11" s="170" t="s">
        <v>322</v>
      </c>
      <c r="C11" s="194">
        <v>0</v>
      </c>
      <c r="D11" s="194">
        <v>0</v>
      </c>
      <c r="E11"/>
      <c r="F11"/>
      <c r="G11"/>
      <c r="H11"/>
      <c r="I11"/>
      <c r="J11"/>
      <c r="K11"/>
      <c r="L11"/>
    </row>
    <row r="12" spans="2:12" ht="13.5" thickBot="1">
      <c r="B12" s="170" t="s">
        <v>323</v>
      </c>
      <c r="C12" s="194">
        <v>0</v>
      </c>
      <c r="D12" s="194">
        <v>0</v>
      </c>
      <c r="E12"/>
      <c r="F12"/>
      <c r="G12"/>
      <c r="H12"/>
      <c r="I12"/>
      <c r="J12"/>
      <c r="K12"/>
      <c r="L12"/>
    </row>
    <row r="13" spans="2:12" ht="13.5" thickBot="1">
      <c r="B13" s="170" t="s">
        <v>21</v>
      </c>
      <c r="C13" s="194">
        <v>0</v>
      </c>
      <c r="D13" s="194">
        <v>-482</v>
      </c>
      <c r="E13"/>
      <c r="F13"/>
      <c r="G13"/>
      <c r="H13"/>
      <c r="I13"/>
      <c r="J13"/>
      <c r="K13"/>
      <c r="L13"/>
    </row>
    <row r="14" spans="2:12" ht="6" customHeight="1">
      <c r="B14" s="136"/>
      <c r="C14" s="137"/>
      <c r="D14" s="137"/>
      <c r="E14"/>
      <c r="F14"/>
      <c r="G14"/>
      <c r="H14"/>
      <c r="I14"/>
      <c r="J14"/>
      <c r="K14"/>
      <c r="L14"/>
    </row>
    <row r="15" spans="2:12" ht="18" customHeight="1">
      <c r="B15" s="195" t="s">
        <v>17</v>
      </c>
      <c r="C15" s="196">
        <v>5131</v>
      </c>
      <c r="D15" s="196">
        <v>53863</v>
      </c>
      <c r="E15"/>
      <c r="F15"/>
      <c r="G15"/>
      <c r="H15"/>
      <c r="I15"/>
      <c r="J15"/>
      <c r="K15"/>
      <c r="L15"/>
    </row>
    <row r="16" spans="2:12" ht="9" customHeight="1">
      <c r="B16" s="135"/>
      <c r="C16" s="135"/>
      <c r="D16" s="135"/>
      <c r="E16"/>
      <c r="F16"/>
      <c r="G16"/>
      <c r="H16"/>
      <c r="I16"/>
      <c r="J16"/>
      <c r="K16"/>
      <c r="L16"/>
    </row>
    <row r="17" spans="2:8" ht="12.75">
      <c r="B17" s="135" t="s">
        <v>112</v>
      </c>
      <c r="C17" s="128"/>
      <c r="D17" s="128"/>
      <c r="E17"/>
      <c r="F17"/>
      <c r="G17"/>
      <c r="H17"/>
    </row>
    <row r="18" spans="2:8" ht="12.75">
      <c r="B18" s="140"/>
      <c r="C18" s="67"/>
      <c r="D18" s="67"/>
      <c r="E18"/>
      <c r="F18"/>
      <c r="G18"/>
      <c r="H18"/>
    </row>
    <row r="19" spans="2:8" ht="12.75">
      <c r="B19" s="71"/>
      <c r="C19" s="67"/>
      <c r="E19"/>
      <c r="F19"/>
      <c r="G19"/>
      <c r="H19"/>
    </row>
    <row r="20" spans="3:4" ht="12.75">
      <c r="C20" s="67"/>
      <c r="D20" s="67"/>
    </row>
    <row r="21" ht="12.75">
      <c r="C21" s="67"/>
    </row>
    <row r="22" ht="12.75">
      <c r="C22"/>
    </row>
    <row r="23" spans="3:4" ht="12.75">
      <c r="C23" s="120"/>
      <c r="D23" s="120"/>
    </row>
    <row r="24" spans="3:4" ht="12.75">
      <c r="C24"/>
      <c r="D24"/>
    </row>
    <row r="25" spans="3:4" ht="12.75">
      <c r="C25" s="64"/>
      <c r="D25"/>
    </row>
  </sheetData>
  <sheetProtection/>
  <mergeCells count="3">
    <mergeCell ref="B3:D3"/>
    <mergeCell ref="B4:D4"/>
    <mergeCell ref="B6:B7"/>
  </mergeCells>
  <printOptions horizontalCentered="1" verticalCentered="1"/>
  <pageMargins left="0.23" right="0.21" top="0.81" bottom="1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L29"/>
  <sheetViews>
    <sheetView showGridLines="0" zoomScalePageLayoutView="0" workbookViewId="0" topLeftCell="A1">
      <selection activeCell="C18" sqref="C18"/>
    </sheetView>
  </sheetViews>
  <sheetFormatPr defaultColWidth="11.421875" defaultRowHeight="12.75"/>
  <cols>
    <col min="1" max="1" width="11.421875" style="200" customWidth="1"/>
    <col min="2" max="2" width="16.28125" style="200" customWidth="1"/>
    <col min="3" max="16384" width="11.421875" style="200" customWidth="1"/>
  </cols>
  <sheetData>
    <row r="2" spans="2:12" ht="12.75">
      <c r="B2" s="361" t="s">
        <v>175</v>
      </c>
      <c r="C2" s="347" t="s">
        <v>148</v>
      </c>
      <c r="D2" s="347"/>
      <c r="E2" s="347" t="s">
        <v>86</v>
      </c>
      <c r="F2" s="347"/>
      <c r="G2" s="347" t="s">
        <v>87</v>
      </c>
      <c r="H2" s="347"/>
      <c r="I2" s="347" t="s">
        <v>176</v>
      </c>
      <c r="J2" s="347"/>
      <c r="K2" s="347" t="s">
        <v>177</v>
      </c>
      <c r="L2" s="347"/>
    </row>
    <row r="3" spans="2:12" ht="12.75">
      <c r="B3" s="361"/>
      <c r="C3" s="347" t="s">
        <v>178</v>
      </c>
      <c r="D3" s="347"/>
      <c r="E3" s="347" t="s">
        <v>18</v>
      </c>
      <c r="F3" s="347"/>
      <c r="G3" s="347" t="s">
        <v>179</v>
      </c>
      <c r="H3" s="347"/>
      <c r="I3" s="347" t="s">
        <v>179</v>
      </c>
      <c r="J3" s="347"/>
      <c r="K3" s="347" t="s">
        <v>179</v>
      </c>
      <c r="L3" s="347"/>
    </row>
    <row r="4" spans="2:12" ht="12.75">
      <c r="B4" s="361"/>
      <c r="C4" s="270">
        <v>42522</v>
      </c>
      <c r="D4" s="270">
        <v>42156</v>
      </c>
      <c r="E4" s="270">
        <v>42522</v>
      </c>
      <c r="F4" s="270">
        <v>42156</v>
      </c>
      <c r="G4" s="270">
        <v>42522</v>
      </c>
      <c r="H4" s="270">
        <v>42156</v>
      </c>
      <c r="I4" s="270">
        <v>42522</v>
      </c>
      <c r="J4" s="270">
        <v>42156</v>
      </c>
      <c r="K4" s="270">
        <v>42522</v>
      </c>
      <c r="L4" s="270">
        <v>42156</v>
      </c>
    </row>
    <row r="5" spans="2:12" s="280" customFormat="1" ht="12.75">
      <c r="B5" s="277"/>
      <c r="C5" s="278"/>
      <c r="D5" s="278"/>
      <c r="E5" s="279"/>
      <c r="F5" s="279"/>
      <c r="G5" s="278"/>
      <c r="H5" s="278"/>
      <c r="I5" s="278"/>
      <c r="J5" s="278"/>
      <c r="K5" s="278"/>
      <c r="L5" s="278"/>
    </row>
    <row r="6" spans="2:12" ht="13.5" thickBot="1">
      <c r="B6" s="170" t="s">
        <v>164</v>
      </c>
      <c r="C6" s="194">
        <v>7874.803806193519</v>
      </c>
      <c r="D6" s="194">
        <v>7735.799082096204</v>
      </c>
      <c r="E6" s="281">
        <v>5.16</v>
      </c>
      <c r="F6" s="281">
        <v>5.44786481325795</v>
      </c>
      <c r="G6" s="194">
        <v>1800331</v>
      </c>
      <c r="H6" s="194">
        <v>1760002</v>
      </c>
      <c r="I6" s="194">
        <v>685</v>
      </c>
      <c r="J6" s="194">
        <v>691</v>
      </c>
      <c r="K6" s="194">
        <v>2628.2204379562045</v>
      </c>
      <c r="L6" s="194">
        <v>2547.0361794500723</v>
      </c>
    </row>
    <row r="11" spans="2:4" ht="15">
      <c r="B11" s="362" t="s">
        <v>180</v>
      </c>
      <c r="C11" s="362"/>
      <c r="D11" s="362"/>
    </row>
    <row r="13" spans="2:4" ht="12.75">
      <c r="B13" s="361"/>
      <c r="C13" s="347" t="s">
        <v>164</v>
      </c>
      <c r="D13" s="347"/>
    </row>
    <row r="14" spans="2:4" ht="12.75">
      <c r="B14" s="361"/>
      <c r="C14" s="347"/>
      <c r="D14" s="347"/>
    </row>
    <row r="15" spans="2:4" ht="12.75">
      <c r="B15" s="361"/>
      <c r="C15" s="270">
        <v>42522</v>
      </c>
      <c r="D15" s="270">
        <v>42156</v>
      </c>
    </row>
    <row r="16" spans="2:4" ht="13.5" thickBot="1">
      <c r="B16" s="170" t="s">
        <v>182</v>
      </c>
      <c r="C16" s="194">
        <v>2142.9263802327205</v>
      </c>
      <c r="D16" s="194">
        <v>2051.6136617956536</v>
      </c>
    </row>
    <row r="17" spans="2:4" ht="13.5" thickBot="1">
      <c r="B17" s="170" t="s">
        <v>128</v>
      </c>
      <c r="C17" s="194">
        <v>2526.4439207175046</v>
      </c>
      <c r="D17" s="194">
        <v>2506.805259779108</v>
      </c>
    </row>
    <row r="18" spans="2:4" ht="13.5" thickBot="1">
      <c r="B18" s="170" t="s">
        <v>183</v>
      </c>
      <c r="C18" s="194">
        <v>1299.0493872712266</v>
      </c>
      <c r="D18" s="194">
        <v>1338.6478476189618</v>
      </c>
    </row>
    <row r="19" spans="2:4" ht="13.5" thickBot="1">
      <c r="B19" s="170" t="s">
        <v>184</v>
      </c>
      <c r="C19" s="194">
        <v>1906.3841179720669</v>
      </c>
      <c r="D19" s="194">
        <v>1838.7323129024805</v>
      </c>
    </row>
    <row r="20" spans="2:4" ht="12.75">
      <c r="B20" s="196" t="s">
        <v>181</v>
      </c>
      <c r="C20" s="196">
        <v>7874.803806193519</v>
      </c>
      <c r="D20" s="196">
        <v>7735.799082096204</v>
      </c>
    </row>
    <row r="21" spans="2:4" ht="23.25">
      <c r="B21" s="282"/>
      <c r="C21" s="283"/>
      <c r="D21" s="283"/>
    </row>
    <row r="22" spans="2:4" ht="12.75">
      <c r="B22" s="361"/>
      <c r="C22" s="347" t="s">
        <v>25</v>
      </c>
      <c r="D22" s="347"/>
    </row>
    <row r="23" spans="2:4" ht="12.75">
      <c r="B23" s="361"/>
      <c r="C23" s="347" t="s">
        <v>164</v>
      </c>
      <c r="D23" s="347"/>
    </row>
    <row r="24" spans="2:4" ht="12.75">
      <c r="B24" s="361"/>
      <c r="C24" s="270">
        <v>42522</v>
      </c>
      <c r="D24" s="270">
        <v>42156</v>
      </c>
    </row>
    <row r="25" spans="2:4" ht="13.5" thickBot="1">
      <c r="B25" s="170" t="s">
        <v>182</v>
      </c>
      <c r="C25" s="284">
        <v>0.27212441515651636</v>
      </c>
      <c r="D25" s="284">
        <v>0.26521030859551725</v>
      </c>
    </row>
    <row r="26" spans="2:4" ht="13.5" thickBot="1">
      <c r="B26" s="170" t="s">
        <v>128</v>
      </c>
      <c r="C26" s="284">
        <v>0.3208262685516636</v>
      </c>
      <c r="D26" s="284">
        <v>0.32405252943821644</v>
      </c>
    </row>
    <row r="27" spans="2:4" ht="13.5" thickBot="1">
      <c r="B27" s="170" t="s">
        <v>183</v>
      </c>
      <c r="C27" s="284">
        <v>0.16496276215155056</v>
      </c>
      <c r="D27" s="284">
        <v>0.1730458396621416</v>
      </c>
    </row>
    <row r="28" spans="2:4" ht="13.5" thickBot="1">
      <c r="B28" s="170" t="s">
        <v>184</v>
      </c>
      <c r="C28" s="284">
        <v>0.2420865541402694</v>
      </c>
      <c r="D28" s="284">
        <v>0.23769132230412465</v>
      </c>
    </row>
    <row r="29" spans="2:4" ht="12.75">
      <c r="B29" s="196" t="s">
        <v>181</v>
      </c>
      <c r="C29" s="285">
        <v>1</v>
      </c>
      <c r="D29" s="285">
        <v>1</v>
      </c>
    </row>
  </sheetData>
  <sheetProtection/>
  <mergeCells count="17">
    <mergeCell ref="I3:J3"/>
    <mergeCell ref="B2:B4"/>
    <mergeCell ref="C2:D2"/>
    <mergeCell ref="E2:F2"/>
    <mergeCell ref="B11:D11"/>
    <mergeCell ref="B13:B15"/>
    <mergeCell ref="C13:D14"/>
    <mergeCell ref="K3:L3"/>
    <mergeCell ref="B22:B24"/>
    <mergeCell ref="C22:D22"/>
    <mergeCell ref="C23:D23"/>
    <mergeCell ref="G2:H2"/>
    <mergeCell ref="I2:J2"/>
    <mergeCell ref="K2:L2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4:L38"/>
  <sheetViews>
    <sheetView showGridLines="0" zoomScale="90" zoomScaleNormal="90" zoomScalePageLayoutView="0" workbookViewId="0" topLeftCell="A1">
      <selection activeCell="C18" sqref="C18"/>
    </sheetView>
  </sheetViews>
  <sheetFormatPr defaultColWidth="23.28125" defaultRowHeight="12.75"/>
  <cols>
    <col min="1" max="1" width="5.8515625" style="128" customWidth="1"/>
    <col min="2" max="2" width="40.7109375" style="128" customWidth="1"/>
    <col min="3" max="3" width="10.57421875" style="128" bestFit="1" customWidth="1"/>
    <col min="4" max="8" width="9.57421875" style="128" bestFit="1" customWidth="1"/>
    <col min="9" max="10" width="10.57421875" style="128" bestFit="1" customWidth="1"/>
    <col min="11" max="11" width="15.140625" style="128" bestFit="1" customWidth="1"/>
    <col min="12" max="12" width="11.7109375" style="128" bestFit="1" customWidth="1"/>
    <col min="13" max="16384" width="23.28125" style="128" customWidth="1"/>
  </cols>
  <sheetData>
    <row r="4" spans="2:12" ht="30.75" customHeight="1" thickBot="1">
      <c r="B4" s="289" t="s">
        <v>309</v>
      </c>
      <c r="C4" s="287" t="s">
        <v>310</v>
      </c>
      <c r="D4" s="287" t="s">
        <v>311</v>
      </c>
      <c r="E4" s="287" t="s">
        <v>312</v>
      </c>
      <c r="F4" s="287" t="s">
        <v>313</v>
      </c>
      <c r="G4" s="287" t="s">
        <v>314</v>
      </c>
      <c r="H4" s="287" t="s">
        <v>315</v>
      </c>
      <c r="I4" s="287" t="s">
        <v>316</v>
      </c>
      <c r="J4" s="287" t="s">
        <v>317</v>
      </c>
      <c r="K4" s="287" t="s">
        <v>318</v>
      </c>
      <c r="L4" s="287" t="s">
        <v>319</v>
      </c>
    </row>
    <row r="5" spans="2:12" s="127" customFormat="1" ht="13.5" thickBot="1">
      <c r="B5" s="290" t="s">
        <v>188</v>
      </c>
      <c r="C5" s="291">
        <v>5791.393183199034</v>
      </c>
      <c r="D5" s="291">
        <v>0</v>
      </c>
      <c r="E5" s="291">
        <v>1060.7223035957738</v>
      </c>
      <c r="F5" s="291">
        <v>0</v>
      </c>
      <c r="G5" s="291">
        <v>0</v>
      </c>
      <c r="H5" s="291">
        <v>7919.5709242708535</v>
      </c>
      <c r="I5" s="291">
        <v>1337.0647985260468</v>
      </c>
      <c r="J5" s="291">
        <v>722.7958570115152</v>
      </c>
      <c r="K5" s="292">
        <v>992.4052180615151</v>
      </c>
      <c r="L5" s="292">
        <v>8911.976142332369</v>
      </c>
    </row>
    <row r="6" spans="2:12" ht="13.5" thickBot="1">
      <c r="B6" s="171" t="s">
        <v>189</v>
      </c>
      <c r="C6" s="194">
        <v>3156.040952229509</v>
      </c>
      <c r="D6" s="194">
        <v>0</v>
      </c>
      <c r="E6" s="194">
        <v>1060.7223035957738</v>
      </c>
      <c r="F6" s="194">
        <v>0</v>
      </c>
      <c r="G6" s="194">
        <v>0</v>
      </c>
      <c r="H6" s="194">
        <v>4537.23103009537</v>
      </c>
      <c r="I6" s="194">
        <v>320.4677742700875</v>
      </c>
      <c r="J6" s="194">
        <v>0</v>
      </c>
      <c r="K6" s="293">
        <v>0</v>
      </c>
      <c r="L6" s="293">
        <v>4537.23103009537</v>
      </c>
    </row>
    <row r="7" spans="2:12" ht="13.5" thickBot="1">
      <c r="B7" s="171" t="s">
        <v>190</v>
      </c>
      <c r="C7" s="194">
        <v>2635.3522309695245</v>
      </c>
      <c r="D7" s="194">
        <v>0</v>
      </c>
      <c r="E7" s="194">
        <v>0</v>
      </c>
      <c r="F7" s="194">
        <v>0</v>
      </c>
      <c r="G7" s="194">
        <v>0</v>
      </c>
      <c r="H7" s="194">
        <v>3337.809916426252</v>
      </c>
      <c r="I7" s="194">
        <v>972.0670465067276</v>
      </c>
      <c r="J7" s="194">
        <v>722.7958570115152</v>
      </c>
      <c r="K7" s="293">
        <v>992.4052180615151</v>
      </c>
      <c r="L7" s="293">
        <v>4330.2151344877675</v>
      </c>
    </row>
    <row r="8" spans="2:12" ht="13.5" thickBot="1">
      <c r="B8" s="171" t="s">
        <v>191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44.529977749231705</v>
      </c>
      <c r="I8" s="194">
        <v>44.529977749231705</v>
      </c>
      <c r="J8" s="194">
        <v>0</v>
      </c>
      <c r="K8" s="293">
        <v>0</v>
      </c>
      <c r="L8" s="293">
        <v>44.529977749231705</v>
      </c>
    </row>
    <row r="9" spans="2:12" s="127" customFormat="1" ht="13.5" thickBot="1">
      <c r="B9" s="290" t="s">
        <v>192</v>
      </c>
      <c r="C9" s="291">
        <v>5258.541836466773</v>
      </c>
      <c r="D9" s="291">
        <v>0</v>
      </c>
      <c r="E9" s="291">
        <v>145.4187578655994</v>
      </c>
      <c r="F9" s="291">
        <v>0</v>
      </c>
      <c r="G9" s="291">
        <v>0</v>
      </c>
      <c r="H9" s="291">
        <v>2996.157192454436</v>
      </c>
      <c r="I9" s="291">
        <v>574.4672910125798</v>
      </c>
      <c r="J9" s="291">
        <v>0</v>
      </c>
      <c r="K9" s="292">
        <v>230.64628813589457</v>
      </c>
      <c r="L9" s="292">
        <v>3226.8034805903308</v>
      </c>
    </row>
    <row r="10" spans="2:12" ht="13.5" thickBot="1">
      <c r="B10" s="171" t="s">
        <v>193</v>
      </c>
      <c r="C10" s="194">
        <v>2396.946401877936</v>
      </c>
      <c r="D10" s="194">
        <v>0</v>
      </c>
      <c r="E10" s="194">
        <v>0</v>
      </c>
      <c r="F10" s="194">
        <v>0</v>
      </c>
      <c r="G10" s="194">
        <v>0</v>
      </c>
      <c r="H10" s="194">
        <v>2711.5597275729465</v>
      </c>
      <c r="I10" s="194">
        <v>354.6780028766853</v>
      </c>
      <c r="J10" s="194">
        <v>0</v>
      </c>
      <c r="K10" s="293">
        <v>40.06467718167471</v>
      </c>
      <c r="L10" s="293">
        <v>2751.624404754621</v>
      </c>
    </row>
    <row r="11" spans="2:12" ht="13.5" thickBot="1">
      <c r="B11" s="171" t="s">
        <v>194</v>
      </c>
      <c r="C11" s="194">
        <v>569.9787051067574</v>
      </c>
      <c r="D11" s="194">
        <v>0</v>
      </c>
      <c r="E11" s="194">
        <v>0</v>
      </c>
      <c r="F11" s="194">
        <v>0</v>
      </c>
      <c r="G11" s="194">
        <v>0</v>
      </c>
      <c r="H11" s="194">
        <v>559.1217051067574</v>
      </c>
      <c r="I11" s="194">
        <v>108.78054965</v>
      </c>
      <c r="J11" s="194">
        <v>0</v>
      </c>
      <c r="K11" s="293">
        <v>119.63754965</v>
      </c>
      <c r="L11" s="293">
        <v>678.7592547567574</v>
      </c>
    </row>
    <row r="12" spans="2:12" ht="13.5" thickBot="1">
      <c r="B12" s="171" t="s">
        <v>195</v>
      </c>
      <c r="C12" s="194">
        <v>2291.61672948208</v>
      </c>
      <c r="D12" s="194">
        <v>0</v>
      </c>
      <c r="E12" s="194">
        <v>145.4187578655994</v>
      </c>
      <c r="F12" s="194">
        <v>0</v>
      </c>
      <c r="G12" s="194">
        <v>0</v>
      </c>
      <c r="H12" s="194">
        <v>2437.035487347679</v>
      </c>
      <c r="I12" s="194">
        <v>111.00873848589457</v>
      </c>
      <c r="J12" s="194">
        <v>0</v>
      </c>
      <c r="K12" s="293">
        <v>111.00873848589457</v>
      </c>
      <c r="L12" s="293">
        <v>2548.0442258335734</v>
      </c>
    </row>
    <row r="13" spans="2:12" ht="13.5" thickBot="1">
      <c r="B13" s="171" t="s">
        <v>196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293">
        <v>0</v>
      </c>
      <c r="L13" s="293">
        <v>0</v>
      </c>
    </row>
    <row r="14" spans="2:12" s="127" customFormat="1" ht="13.5" thickBot="1">
      <c r="B14" s="290" t="s">
        <v>197</v>
      </c>
      <c r="C14" s="291">
        <v>11049.939840443472</v>
      </c>
      <c r="D14" s="291">
        <v>0</v>
      </c>
      <c r="E14" s="291">
        <v>1206.1410613647997</v>
      </c>
      <c r="F14" s="291">
        <v>0</v>
      </c>
      <c r="G14" s="291">
        <v>0</v>
      </c>
      <c r="H14" s="291">
        <v>10915.732938185609</v>
      </c>
      <c r="I14" s="291">
        <v>1911.5320906812692</v>
      </c>
      <c r="J14" s="291">
        <v>722.7958570115152</v>
      </c>
      <c r="K14" s="292">
        <v>1223.0515061974097</v>
      </c>
      <c r="L14" s="292">
        <v>12138.784444383018</v>
      </c>
    </row>
    <row r="15" spans="2:12" ht="13.5" thickBot="1">
      <c r="B15" s="171" t="s">
        <v>198</v>
      </c>
      <c r="C15" s="194">
        <v>9557.497587913607</v>
      </c>
      <c r="D15" s="194">
        <v>0</v>
      </c>
      <c r="E15" s="194">
        <v>20.281075357393306</v>
      </c>
      <c r="F15" s="194">
        <v>0</v>
      </c>
      <c r="G15" s="194">
        <v>0</v>
      </c>
      <c r="H15" s="194">
        <v>9577.778663271001</v>
      </c>
      <c r="I15" s="194">
        <v>0</v>
      </c>
      <c r="J15" s="194">
        <v>0</v>
      </c>
      <c r="K15" s="293">
        <v>0</v>
      </c>
      <c r="L15" s="293">
        <v>9577.778663271001</v>
      </c>
    </row>
    <row r="16" spans="2:12" ht="13.5" thickBot="1">
      <c r="B16" s="171" t="s">
        <v>199</v>
      </c>
      <c r="C16" s="194">
        <v>1177.8289266645136</v>
      </c>
      <c r="D16" s="194">
        <v>0</v>
      </c>
      <c r="E16" s="194">
        <v>146.07781526132428</v>
      </c>
      <c r="F16" s="194">
        <v>0</v>
      </c>
      <c r="G16" s="194">
        <v>0</v>
      </c>
      <c r="H16" s="194">
        <v>1323.9067419258377</v>
      </c>
      <c r="I16" s="194">
        <v>489.5595993675693</v>
      </c>
      <c r="J16" s="194">
        <v>69.400956</v>
      </c>
      <c r="K16" s="293">
        <v>558.9605553675693</v>
      </c>
      <c r="L16" s="293">
        <v>1882.867297293407</v>
      </c>
    </row>
    <row r="17" spans="2:12" ht="13.5" thickBot="1">
      <c r="B17" s="171" t="s">
        <v>200</v>
      </c>
      <c r="C17" s="194">
        <v>0</v>
      </c>
      <c r="D17" s="194">
        <v>0</v>
      </c>
      <c r="E17" s="194">
        <v>14.047532988769406</v>
      </c>
      <c r="F17" s="194">
        <v>0</v>
      </c>
      <c r="G17" s="194">
        <v>0</v>
      </c>
      <c r="H17" s="194">
        <v>14.047532988769376</v>
      </c>
      <c r="I17" s="194">
        <v>50.76072699999999</v>
      </c>
      <c r="J17" s="194">
        <v>613.3302238298405</v>
      </c>
      <c r="K17" s="293">
        <v>664.0909508298405</v>
      </c>
      <c r="L17" s="293">
        <v>678.1384838186099</v>
      </c>
    </row>
    <row r="18" spans="2:12" ht="13.5" thickBot="1">
      <c r="B18" s="171" t="s">
        <v>201</v>
      </c>
      <c r="C18" s="194">
        <v>314.6133258653525</v>
      </c>
      <c r="D18" s="194">
        <v>0</v>
      </c>
      <c r="E18" s="194">
        <v>1025.7346377573128</v>
      </c>
      <c r="F18" s="194">
        <v>0</v>
      </c>
      <c r="G18" s="194">
        <v>0</v>
      </c>
      <c r="H18" s="194">
        <v>2711.559727936365</v>
      </c>
      <c r="I18" s="194">
        <v>1371.2117643136999</v>
      </c>
      <c r="J18" s="194">
        <v>40.06467718167471</v>
      </c>
      <c r="K18" s="293">
        <v>40.06467718167471</v>
      </c>
      <c r="L18" s="293">
        <v>2751.6244051180397</v>
      </c>
    </row>
    <row r="19" spans="2:12" s="127" customFormat="1" ht="13.5" thickBot="1">
      <c r="B19" s="290" t="s">
        <v>202</v>
      </c>
      <c r="C19" s="291">
        <v>34051.790278323984</v>
      </c>
      <c r="D19" s="291">
        <v>0</v>
      </c>
      <c r="E19" s="291">
        <v>34051.790278323984</v>
      </c>
      <c r="F19" s="291">
        <v>0</v>
      </c>
      <c r="G19" s="291">
        <v>0</v>
      </c>
      <c r="H19" s="291">
        <v>25446.948838118748</v>
      </c>
      <c r="I19" s="291">
        <v>34051.790278323984</v>
      </c>
      <c r="J19" s="291">
        <v>8604.841440205235</v>
      </c>
      <c r="K19" s="292">
        <v>8604.841440205235</v>
      </c>
      <c r="L19" s="292">
        <v>34051.790278323984</v>
      </c>
    </row>
    <row r="20" spans="2:12" ht="13.5" thickBot="1">
      <c r="B20" s="171" t="s">
        <v>203</v>
      </c>
      <c r="C20" s="294">
        <v>0.32450393210243117</v>
      </c>
      <c r="D20" s="294">
        <v>0</v>
      </c>
      <c r="E20" s="294">
        <v>0.03542078262277391</v>
      </c>
      <c r="F20" s="294">
        <v>0</v>
      </c>
      <c r="G20" s="294">
        <v>0</v>
      </c>
      <c r="H20" s="294">
        <v>0.428960383723261</v>
      </c>
      <c r="I20" s="294">
        <v>0.05613602324744948</v>
      </c>
      <c r="J20" s="294">
        <v>0.08399874210747522</v>
      </c>
      <c r="K20" s="295">
        <v>0.1421352752048199</v>
      </c>
      <c r="L20" s="295">
        <v>0.3564800659573569</v>
      </c>
    </row>
    <row r="21" spans="2:12" ht="20.25">
      <c r="B21" s="296"/>
      <c r="C21" s="296"/>
      <c r="D21" s="296"/>
      <c r="E21" s="297"/>
      <c r="F21" s="296"/>
      <c r="G21" s="296"/>
      <c r="H21" s="296"/>
      <c r="I21" s="296"/>
      <c r="J21" s="298"/>
      <c r="K21" s="296"/>
      <c r="L21" s="296"/>
    </row>
    <row r="22" spans="2:12" ht="30" customHeight="1" thickBot="1">
      <c r="B22" s="289" t="s">
        <v>320</v>
      </c>
      <c r="C22" s="287" t="s">
        <v>310</v>
      </c>
      <c r="D22" s="287" t="s">
        <v>311</v>
      </c>
      <c r="E22" s="287" t="s">
        <v>312</v>
      </c>
      <c r="F22" s="287" t="s">
        <v>313</v>
      </c>
      <c r="G22" s="287" t="s">
        <v>314</v>
      </c>
      <c r="H22" s="287" t="s">
        <v>315</v>
      </c>
      <c r="I22" s="287" t="s">
        <v>316</v>
      </c>
      <c r="J22" s="287" t="s">
        <v>317</v>
      </c>
      <c r="K22" s="287" t="s">
        <v>318</v>
      </c>
      <c r="L22" s="287" t="s">
        <v>319</v>
      </c>
    </row>
    <row r="23" spans="2:12" s="127" customFormat="1" ht="13.5" thickBot="1">
      <c r="B23" s="290" t="s">
        <v>188</v>
      </c>
      <c r="C23" s="291">
        <v>5315.763422178192</v>
      </c>
      <c r="D23" s="291">
        <v>0</v>
      </c>
      <c r="E23" s="291">
        <v>1002.1637450780674</v>
      </c>
      <c r="F23" s="291">
        <v>0</v>
      </c>
      <c r="G23" s="291">
        <v>0</v>
      </c>
      <c r="H23" s="291">
        <v>7563.596994740957</v>
      </c>
      <c r="I23" s="291">
        <v>1735.4998274846985</v>
      </c>
      <c r="J23" s="291">
        <v>637.4722470127444</v>
      </c>
      <c r="K23" s="292">
        <v>1127.3022470127444</v>
      </c>
      <c r="L23" s="292">
        <v>8690.899241753701</v>
      </c>
    </row>
    <row r="24" spans="2:12" ht="13.5" thickBot="1">
      <c r="B24" s="171" t="s">
        <v>189</v>
      </c>
      <c r="C24" s="194">
        <v>2958.81191716369</v>
      </c>
      <c r="D24" s="194">
        <v>0</v>
      </c>
      <c r="E24" s="194">
        <v>1002.1637450780674</v>
      </c>
      <c r="F24" s="194">
        <v>0</v>
      </c>
      <c r="G24" s="194">
        <v>0</v>
      </c>
      <c r="H24" s="194">
        <v>4380.618749926625</v>
      </c>
      <c r="I24" s="194">
        <v>419.6430876848683</v>
      </c>
      <c r="J24" s="194">
        <v>0</v>
      </c>
      <c r="K24" s="293">
        <v>0</v>
      </c>
      <c r="L24" s="293">
        <v>4380.618749926625</v>
      </c>
    </row>
    <row r="25" spans="2:12" ht="13.5" thickBot="1">
      <c r="B25" s="171" t="s">
        <v>190</v>
      </c>
      <c r="C25" s="194">
        <v>2356.9515050145014</v>
      </c>
      <c r="D25" s="194">
        <v>0</v>
      </c>
      <c r="E25" s="194">
        <v>0</v>
      </c>
      <c r="F25" s="194">
        <v>0</v>
      </c>
      <c r="G25" s="194">
        <v>0</v>
      </c>
      <c r="H25" s="194">
        <v>3125.524514041632</v>
      </c>
      <c r="I25" s="194">
        <v>1258.4030090271303</v>
      </c>
      <c r="J25" s="194">
        <v>637.4722470127444</v>
      </c>
      <c r="K25" s="293">
        <v>1127.3022470127444</v>
      </c>
      <c r="L25" s="293">
        <v>4252.826761054376</v>
      </c>
    </row>
    <row r="26" spans="2:12" ht="13.5" thickBot="1">
      <c r="B26" s="171" t="s">
        <v>191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57.453730772699885</v>
      </c>
      <c r="I26" s="194">
        <v>57.453730772699885</v>
      </c>
      <c r="J26" s="194">
        <v>0</v>
      </c>
      <c r="K26" s="293">
        <v>0</v>
      </c>
      <c r="L26" s="293">
        <v>57.453730772699885</v>
      </c>
    </row>
    <row r="27" spans="2:12" s="127" customFormat="1" ht="13.5" thickBot="1">
      <c r="B27" s="290" t="s">
        <v>192</v>
      </c>
      <c r="C27" s="291">
        <v>4884.952734758829</v>
      </c>
      <c r="D27" s="291">
        <v>0</v>
      </c>
      <c r="E27" s="291">
        <v>172.96718861074396</v>
      </c>
      <c r="F27" s="291">
        <v>0</v>
      </c>
      <c r="G27" s="291">
        <v>0</v>
      </c>
      <c r="H27" s="291">
        <v>2545.718245404424</v>
      </c>
      <c r="I27" s="291">
        <v>364.6696838717187</v>
      </c>
      <c r="J27" s="291">
        <v>0</v>
      </c>
      <c r="K27" s="292">
        <v>111.65747765663369</v>
      </c>
      <c r="L27" s="292">
        <v>2657.3757230610577</v>
      </c>
    </row>
    <row r="28" spans="2:12" ht="13.5" thickBot="1">
      <c r="B28" s="171" t="s">
        <v>193</v>
      </c>
      <c r="C28" s="194">
        <v>2512.2016779651494</v>
      </c>
      <c r="D28" s="194">
        <v>0</v>
      </c>
      <c r="E28" s="194">
        <v>0</v>
      </c>
      <c r="F28" s="194">
        <v>0</v>
      </c>
      <c r="G28" s="194">
        <v>0</v>
      </c>
      <c r="H28" s="194">
        <v>2765.2138841802343</v>
      </c>
      <c r="I28" s="194">
        <v>253.01220621508497</v>
      </c>
      <c r="J28" s="194">
        <v>0</v>
      </c>
      <c r="K28" s="293">
        <v>0</v>
      </c>
      <c r="L28" s="293">
        <v>2765.2138841802343</v>
      </c>
    </row>
    <row r="29" spans="2:12" ht="13.5" thickBot="1">
      <c r="B29" s="171" t="s">
        <v>194</v>
      </c>
      <c r="C29" s="194">
        <v>1172.4887175552085</v>
      </c>
      <c r="D29" s="194">
        <v>0</v>
      </c>
      <c r="E29" s="194">
        <v>0</v>
      </c>
      <c r="F29" s="194">
        <v>0</v>
      </c>
      <c r="G29" s="194">
        <v>0</v>
      </c>
      <c r="H29" s="194">
        <v>1172.4887175552085</v>
      </c>
      <c r="I29" s="194">
        <v>111.65747765663369</v>
      </c>
      <c r="J29" s="194">
        <v>0</v>
      </c>
      <c r="K29" s="293">
        <v>111.65747765663369</v>
      </c>
      <c r="L29" s="293">
        <v>1284.1461952118423</v>
      </c>
    </row>
    <row r="30" spans="2:12" ht="13.5" thickBot="1">
      <c r="B30" s="171" t="s">
        <v>195</v>
      </c>
      <c r="C30" s="194">
        <v>1200.2623392384714</v>
      </c>
      <c r="D30" s="194">
        <v>0</v>
      </c>
      <c r="E30" s="194">
        <v>172.96718861074396</v>
      </c>
      <c r="F30" s="194">
        <v>0</v>
      </c>
      <c r="G30" s="194">
        <v>0</v>
      </c>
      <c r="H30" s="194">
        <v>1373.2295278492154</v>
      </c>
      <c r="I30" s="194">
        <v>0</v>
      </c>
      <c r="J30" s="194">
        <v>0</v>
      </c>
      <c r="K30" s="293">
        <v>0</v>
      </c>
      <c r="L30" s="293">
        <v>1373.2295278492154</v>
      </c>
    </row>
    <row r="31" spans="2:12" ht="13.5" thickBot="1">
      <c r="B31" s="171" t="s">
        <v>196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293">
        <v>0</v>
      </c>
      <c r="L31" s="293">
        <v>0</v>
      </c>
    </row>
    <row r="32" spans="2:12" s="127" customFormat="1" ht="13.5" thickBot="1">
      <c r="B32" s="290" t="s">
        <v>197</v>
      </c>
      <c r="C32" s="291">
        <v>10200.866558399059</v>
      </c>
      <c r="D32" s="291">
        <v>0</v>
      </c>
      <c r="E32" s="291">
        <v>1175.1309336888114</v>
      </c>
      <c r="F32" s="291">
        <v>0</v>
      </c>
      <c r="G32" s="291">
        <v>0</v>
      </c>
      <c r="H32" s="291">
        <v>10110.374696787983</v>
      </c>
      <c r="I32" s="291">
        <v>2098.1236604783153</v>
      </c>
      <c r="J32" s="291">
        <v>637.4722470127441</v>
      </c>
      <c r="K32" s="292">
        <v>1238.959724669378</v>
      </c>
      <c r="L32" s="292">
        <v>11349.33442145736</v>
      </c>
    </row>
    <row r="33" spans="2:12" ht="13.5" thickBot="1">
      <c r="B33" s="171" t="s">
        <v>198</v>
      </c>
      <c r="C33" s="194">
        <v>8570.613802594098</v>
      </c>
      <c r="D33" s="194">
        <v>0</v>
      </c>
      <c r="E33" s="194">
        <v>21.142560098864973</v>
      </c>
      <c r="F33" s="194">
        <v>0</v>
      </c>
      <c r="G33" s="194">
        <v>0</v>
      </c>
      <c r="H33" s="194">
        <v>8591.756362692962</v>
      </c>
      <c r="I33" s="194">
        <v>0</v>
      </c>
      <c r="J33" s="194">
        <v>0</v>
      </c>
      <c r="K33" s="293">
        <v>0</v>
      </c>
      <c r="L33" s="293">
        <v>8591.756362692962</v>
      </c>
    </row>
    <row r="34" spans="2:12" ht="13.5" thickBot="1">
      <c r="B34" s="171" t="s">
        <v>199</v>
      </c>
      <c r="C34" s="194">
        <v>1378.6610779633543</v>
      </c>
      <c r="D34" s="194">
        <v>0</v>
      </c>
      <c r="E34" s="194">
        <v>122.19226646476274</v>
      </c>
      <c r="F34" s="194">
        <v>0</v>
      </c>
      <c r="G34" s="194">
        <v>0</v>
      </c>
      <c r="H34" s="194">
        <v>1501.5470888620116</v>
      </c>
      <c r="I34" s="194">
        <v>468.42857803159046</v>
      </c>
      <c r="J34" s="194">
        <v>110.84385117754059</v>
      </c>
      <c r="K34" s="293">
        <v>578.5786847752364</v>
      </c>
      <c r="L34" s="293">
        <v>2080.125773637248</v>
      </c>
    </row>
    <row r="35" spans="2:12" ht="13.5" thickBot="1">
      <c r="B35" s="171" t="s">
        <v>200</v>
      </c>
      <c r="C35" s="194">
        <v>0</v>
      </c>
      <c r="D35" s="194">
        <v>0</v>
      </c>
      <c r="E35" s="194">
        <v>17.8780183682513</v>
      </c>
      <c r="F35" s="194">
        <v>0</v>
      </c>
      <c r="G35" s="194">
        <v>0</v>
      </c>
      <c r="H35" s="194">
        <v>17.071245233009336</v>
      </c>
      <c r="I35" s="194">
        <v>132.94587092369596</v>
      </c>
      <c r="J35" s="194">
        <v>526.6283958352035</v>
      </c>
      <c r="K35" s="293">
        <v>660.3810398941414</v>
      </c>
      <c r="L35" s="293">
        <v>677.4522851271507</v>
      </c>
    </row>
    <row r="36" spans="2:12" ht="13.5" thickBot="1">
      <c r="B36" s="171" t="s">
        <v>201</v>
      </c>
      <c r="C36" s="194">
        <v>251.5916778416076</v>
      </c>
      <c r="D36" s="194">
        <v>0</v>
      </c>
      <c r="E36" s="194">
        <v>1013.9180887569323</v>
      </c>
      <c r="F36" s="194">
        <v>0</v>
      </c>
      <c r="G36" s="194">
        <v>0</v>
      </c>
      <c r="H36" s="194">
        <v>2762.2589781215684</v>
      </c>
      <c r="I36" s="194">
        <v>1496.7492115230286</v>
      </c>
      <c r="J36" s="194">
        <v>0</v>
      </c>
      <c r="K36" s="293">
        <v>0</v>
      </c>
      <c r="L36" s="293">
        <v>2762.2589781215684</v>
      </c>
    </row>
    <row r="37" spans="2:12" s="127" customFormat="1" ht="13.5" thickBot="1">
      <c r="B37" s="290" t="s">
        <v>202</v>
      </c>
      <c r="C37" s="291">
        <v>32956.3027870218</v>
      </c>
      <c r="D37" s="291">
        <v>0</v>
      </c>
      <c r="E37" s="291">
        <v>32956.3027870218</v>
      </c>
      <c r="F37" s="291">
        <v>0</v>
      </c>
      <c r="G37" s="291">
        <v>0</v>
      </c>
      <c r="H37" s="291">
        <v>24703.6027870218</v>
      </c>
      <c r="I37" s="291">
        <v>32956.3027870218</v>
      </c>
      <c r="J37" s="291">
        <v>8252.7</v>
      </c>
      <c r="K37" s="292">
        <v>8252.7</v>
      </c>
      <c r="L37" s="292">
        <v>32956.3027870218</v>
      </c>
    </row>
    <row r="38" spans="2:12" ht="13.5" thickBot="1">
      <c r="B38" s="171" t="s">
        <v>203</v>
      </c>
      <c r="C38" s="294">
        <v>0.3095270311212265</v>
      </c>
      <c r="D38" s="294">
        <v>0</v>
      </c>
      <c r="E38" s="294">
        <v>0.03565724411755248</v>
      </c>
      <c r="F38" s="294">
        <v>0</v>
      </c>
      <c r="G38" s="294">
        <v>0</v>
      </c>
      <c r="H38" s="294">
        <v>0.40926721433925967</v>
      </c>
      <c r="I38" s="294">
        <v>0.06366380579876688</v>
      </c>
      <c r="J38" s="294">
        <v>0.07724408339243448</v>
      </c>
      <c r="K38" s="295">
        <v>0.15012780358784128</v>
      </c>
      <c r="L38" s="295">
        <v>0.344375232100572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1"/>
  </sheetPr>
  <dimension ref="C5:I35"/>
  <sheetViews>
    <sheetView showGridLines="0" zoomScalePageLayoutView="0" workbookViewId="0" topLeftCell="A1">
      <selection activeCell="F13" sqref="F13"/>
    </sheetView>
  </sheetViews>
  <sheetFormatPr defaultColWidth="11.421875" defaultRowHeight="12.75"/>
  <cols>
    <col min="3" max="3" width="30.00390625" style="0" customWidth="1"/>
    <col min="4" max="5" width="15.8515625" style="0" customWidth="1"/>
    <col min="6" max="6" width="15.421875" style="0" customWidth="1"/>
    <col min="7" max="7" width="15.00390625" style="0" hidden="1" customWidth="1"/>
  </cols>
  <sheetData>
    <row r="5" spans="3:8" ht="15.75">
      <c r="C5" s="364" t="s">
        <v>35</v>
      </c>
      <c r="D5" s="364"/>
      <c r="E5" s="364"/>
      <c r="F5" s="364"/>
      <c r="G5" s="364"/>
      <c r="H5" s="97"/>
    </row>
    <row r="6" spans="3:7" ht="12.75">
      <c r="C6" s="365" t="s">
        <v>55</v>
      </c>
      <c r="D6" s="365"/>
      <c r="E6" s="365"/>
      <c r="F6" s="365"/>
      <c r="G6" s="365"/>
    </row>
    <row r="7" spans="3:6" ht="8.25" customHeight="1" hidden="1">
      <c r="C7" s="363"/>
      <c r="D7" s="363"/>
      <c r="E7" s="363"/>
      <c r="F7" s="363"/>
    </row>
    <row r="9" spans="3:9" ht="45" customHeight="1">
      <c r="C9" s="87" t="s">
        <v>36</v>
      </c>
      <c r="D9" s="87" t="s">
        <v>37</v>
      </c>
      <c r="E9" s="87" t="s">
        <v>38</v>
      </c>
      <c r="F9" s="87" t="s">
        <v>54</v>
      </c>
      <c r="G9" s="87" t="s">
        <v>46</v>
      </c>
      <c r="I9" s="97"/>
    </row>
    <row r="10" spans="3:9" ht="13.5" customHeight="1">
      <c r="C10" s="88"/>
      <c r="D10" s="100" t="s">
        <v>44</v>
      </c>
      <c r="E10" s="100" t="s">
        <v>44</v>
      </c>
      <c r="F10" s="100" t="s">
        <v>18</v>
      </c>
      <c r="G10" s="100" t="s">
        <v>18</v>
      </c>
      <c r="H10" s="90"/>
      <c r="I10" s="90"/>
    </row>
    <row r="11" spans="3:9" ht="12.75">
      <c r="C11" s="91" t="s">
        <v>39</v>
      </c>
      <c r="D11" s="89"/>
      <c r="E11" s="89"/>
      <c r="F11" s="89"/>
      <c r="G11" s="89"/>
      <c r="H11" s="90"/>
      <c r="I11" s="90"/>
    </row>
    <row r="12" spans="3:9" ht="12.75">
      <c r="C12" s="88" t="s">
        <v>25</v>
      </c>
      <c r="D12" s="89">
        <v>115625</v>
      </c>
      <c r="E12" s="89">
        <v>2350118</v>
      </c>
      <c r="F12" s="106">
        <f aca="true" t="shared" si="0" ref="F12:F17">+D12/E12*4</f>
        <v>0.19679862883480745</v>
      </c>
      <c r="G12" s="106">
        <v>0.2620513659830263</v>
      </c>
      <c r="H12" s="90"/>
      <c r="I12" s="90"/>
    </row>
    <row r="13" spans="3:9" ht="12.75">
      <c r="C13" s="88" t="s">
        <v>14</v>
      </c>
      <c r="D13" s="89">
        <v>36395</v>
      </c>
      <c r="E13" s="89">
        <v>1207616</v>
      </c>
      <c r="F13" s="106">
        <f t="shared" si="0"/>
        <v>0.12055156606073454</v>
      </c>
      <c r="G13" s="106">
        <v>0.16653419547020115</v>
      </c>
      <c r="H13" s="90"/>
      <c r="I13" s="90"/>
    </row>
    <row r="14" spans="3:9" ht="12.75">
      <c r="C14" s="88" t="s">
        <v>10</v>
      </c>
      <c r="D14" s="89">
        <v>14999</v>
      </c>
      <c r="E14" s="89">
        <v>142944</v>
      </c>
      <c r="F14" s="106">
        <f t="shared" si="0"/>
        <v>0.4197168121781957</v>
      </c>
      <c r="G14" s="106">
        <v>0.16979656226377887</v>
      </c>
      <c r="H14" s="90"/>
      <c r="I14" s="90"/>
    </row>
    <row r="15" spans="3:9" ht="12.75">
      <c r="C15" s="88" t="s">
        <v>12</v>
      </c>
      <c r="D15" s="89">
        <v>32174</v>
      </c>
      <c r="E15" s="89">
        <v>680395</v>
      </c>
      <c r="F15" s="106">
        <f t="shared" si="0"/>
        <v>0.18914895024213876</v>
      </c>
      <c r="G15" s="106">
        <v>0.16223657853818924</v>
      </c>
      <c r="H15" s="90"/>
      <c r="I15" s="90"/>
    </row>
    <row r="16" spans="3:9" ht="12.75">
      <c r="C16" s="88" t="s">
        <v>40</v>
      </c>
      <c r="D16" s="89">
        <v>32517</v>
      </c>
      <c r="E16" s="89">
        <v>497773</v>
      </c>
      <c r="F16" s="106">
        <f t="shared" si="0"/>
        <v>0.2612998294403272</v>
      </c>
      <c r="G16" s="106">
        <v>0.15617793924285378</v>
      </c>
      <c r="H16" s="90"/>
      <c r="I16" s="90"/>
    </row>
    <row r="17" spans="3:9" ht="12.75">
      <c r="C17" s="92" t="s">
        <v>41</v>
      </c>
      <c r="D17" s="93">
        <f>SUM(D12:D16)</f>
        <v>231710</v>
      </c>
      <c r="E17" s="93">
        <f>SUM(E12:E16)</f>
        <v>4878846</v>
      </c>
      <c r="F17" s="107">
        <f t="shared" si="0"/>
        <v>0.18997115301446285</v>
      </c>
      <c r="G17" s="107">
        <v>0.20207124723379644</v>
      </c>
      <c r="H17" s="90"/>
      <c r="I17" s="90"/>
    </row>
    <row r="18" spans="3:9" s="97" customFormat="1" ht="6.75" customHeight="1">
      <c r="C18" s="94"/>
      <c r="D18" s="95"/>
      <c r="E18" s="95"/>
      <c r="F18" s="108"/>
      <c r="G18" s="108"/>
      <c r="H18" s="96"/>
      <c r="I18" s="96"/>
    </row>
    <row r="19" spans="3:9" s="97" customFormat="1" ht="12.75">
      <c r="C19" s="91" t="s">
        <v>22</v>
      </c>
      <c r="D19" s="89"/>
      <c r="E19" s="89"/>
      <c r="F19" s="100"/>
      <c r="G19" s="100"/>
      <c r="H19" s="96"/>
      <c r="I19" s="96"/>
    </row>
    <row r="20" spans="3:9" ht="12.75">
      <c r="C20" s="88" t="s">
        <v>25</v>
      </c>
      <c r="D20" s="89">
        <v>37244</v>
      </c>
      <c r="E20" s="89">
        <v>562855</v>
      </c>
      <c r="F20" s="106">
        <f aca="true" t="shared" si="1" ref="F20:F25">+D20/E20*4</f>
        <v>0.2646791802506862</v>
      </c>
      <c r="G20" s="106">
        <v>0.30879655748641593</v>
      </c>
      <c r="H20" s="90"/>
      <c r="I20" s="90"/>
    </row>
    <row r="21" spans="3:9" ht="12.75">
      <c r="C21" s="88" t="s">
        <v>14</v>
      </c>
      <c r="D21" s="89">
        <v>37204</v>
      </c>
      <c r="E21" s="89">
        <v>783717</v>
      </c>
      <c r="F21" s="106">
        <f t="shared" si="1"/>
        <v>0.1898848691555753</v>
      </c>
      <c r="G21" s="106">
        <v>0.27295778398474824</v>
      </c>
      <c r="H21" s="90"/>
      <c r="I21" s="96"/>
    </row>
    <row r="22" spans="3:9" ht="12.75">
      <c r="C22" s="88" t="s">
        <v>10</v>
      </c>
      <c r="D22" s="89">
        <v>2518</v>
      </c>
      <c r="E22" s="89">
        <v>310232</v>
      </c>
      <c r="F22" s="106">
        <f t="shared" si="1"/>
        <v>0.0324660254261327</v>
      </c>
      <c r="G22" s="106">
        <v>0.11185438401775805</v>
      </c>
      <c r="H22" s="90"/>
      <c r="I22" s="90"/>
    </row>
    <row r="23" spans="3:9" ht="12.75">
      <c r="C23" s="88" t="s">
        <v>12</v>
      </c>
      <c r="D23" s="89">
        <v>22042</v>
      </c>
      <c r="E23" s="89">
        <v>352571</v>
      </c>
      <c r="F23" s="106">
        <f t="shared" si="1"/>
        <v>0.25007161678073353</v>
      </c>
      <c r="G23" s="106">
        <v>0.2213841453434448</v>
      </c>
      <c r="H23" s="90"/>
      <c r="I23" s="90"/>
    </row>
    <row r="24" spans="3:9" ht="12.75">
      <c r="C24" s="88" t="s">
        <v>52</v>
      </c>
      <c r="D24" s="89">
        <v>106978</v>
      </c>
      <c r="E24" s="89">
        <v>1467208</v>
      </c>
      <c r="F24" s="106">
        <f t="shared" si="1"/>
        <v>0.291650536256618</v>
      </c>
      <c r="G24" s="106">
        <v>0.33533739354956343</v>
      </c>
      <c r="H24" s="90"/>
      <c r="I24" s="90"/>
    </row>
    <row r="25" spans="3:9" ht="16.5" customHeight="1">
      <c r="C25" s="92" t="s">
        <v>42</v>
      </c>
      <c r="D25" s="93">
        <f>SUM(D20:D24)</f>
        <v>205986</v>
      </c>
      <c r="E25" s="93">
        <f>SUM(E20:E24)</f>
        <v>3476583</v>
      </c>
      <c r="F25" s="107">
        <f t="shared" si="1"/>
        <v>0.23699822498125314</v>
      </c>
      <c r="G25" s="107">
        <v>0.269091585879481</v>
      </c>
      <c r="H25" s="90"/>
      <c r="I25" s="90"/>
    </row>
    <row r="26" spans="3:9" ht="6.75" customHeight="1">
      <c r="C26" s="91"/>
      <c r="D26" s="98"/>
      <c r="E26" s="98"/>
      <c r="F26" s="109"/>
      <c r="G26" s="109"/>
      <c r="H26" s="90"/>
      <c r="I26" s="90"/>
    </row>
    <row r="27" spans="3:9" ht="12.75" hidden="1">
      <c r="C27" s="92" t="s">
        <v>50</v>
      </c>
      <c r="D27" s="93">
        <v>-3335</v>
      </c>
      <c r="E27" s="93">
        <v>-4825</v>
      </c>
      <c r="F27" s="107">
        <f>+D27/E27</f>
        <v>0.6911917098445596</v>
      </c>
      <c r="G27" s="107">
        <v>0.10359265433905596</v>
      </c>
      <c r="H27" s="90"/>
      <c r="I27" s="90"/>
    </row>
    <row r="28" spans="3:9" ht="12" customHeight="1" hidden="1">
      <c r="C28" s="88"/>
      <c r="D28" s="89"/>
      <c r="E28" s="89"/>
      <c r="F28" s="106"/>
      <c r="G28" s="106"/>
      <c r="H28" s="90"/>
      <c r="I28" s="90"/>
    </row>
    <row r="29" spans="3:9" ht="14.25" customHeight="1">
      <c r="C29" s="87" t="s">
        <v>43</v>
      </c>
      <c r="D29" s="99">
        <f>+D17+D25+D27</f>
        <v>434361</v>
      </c>
      <c r="E29" s="99">
        <f>+E17+E25+E27</f>
        <v>8350604</v>
      </c>
      <c r="F29" s="110">
        <f>+D29/E29*4</f>
        <v>0.20806207550974756</v>
      </c>
      <c r="G29" s="110">
        <v>0.2277174154412694</v>
      </c>
      <c r="H29" s="90"/>
      <c r="I29" s="90"/>
    </row>
    <row r="30" spans="4:9" ht="17.25" customHeight="1">
      <c r="D30" s="90"/>
      <c r="E30" s="90"/>
      <c r="F30" s="90"/>
      <c r="G30" s="90"/>
      <c r="H30" s="90"/>
      <c r="I30" s="90"/>
    </row>
    <row r="31" spans="3:9" ht="12.75">
      <c r="C31" s="117" t="s">
        <v>53</v>
      </c>
      <c r="D31" s="90"/>
      <c r="E31" s="90"/>
      <c r="F31" s="90"/>
      <c r="G31" s="90"/>
      <c r="H31" s="90"/>
      <c r="I31" s="90"/>
    </row>
    <row r="32" spans="4:9" ht="12.75">
      <c r="D32" s="90"/>
      <c r="E32" s="90"/>
      <c r="F32" s="90"/>
      <c r="G32" s="90"/>
      <c r="H32" s="90"/>
      <c r="I32" s="90"/>
    </row>
    <row r="34" ht="12.75">
      <c r="D34" s="90"/>
    </row>
    <row r="35" ht="12.75">
      <c r="E35" s="64"/>
    </row>
  </sheetData>
  <sheetProtection/>
  <mergeCells count="3">
    <mergeCell ref="C7:F7"/>
    <mergeCell ref="C5:G5"/>
    <mergeCell ref="C6:G6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1"/>
  <sheetViews>
    <sheetView showGridLines="0" zoomScalePageLayoutView="0" workbookViewId="0" topLeftCell="A1">
      <selection activeCell="D5" sqref="D5"/>
    </sheetView>
  </sheetViews>
  <sheetFormatPr defaultColWidth="4.00390625" defaultRowHeight="12.75"/>
  <cols>
    <col min="1" max="1" width="3.421875" style="23" customWidth="1"/>
    <col min="2" max="2" width="22.57421875" style="23" customWidth="1"/>
    <col min="3" max="3" width="14.421875" style="23" customWidth="1"/>
    <col min="4" max="7" width="12.00390625" style="23" customWidth="1"/>
    <col min="8" max="8" width="1.28515625" style="23" customWidth="1"/>
    <col min="9" max="9" width="1.1484375" style="23" customWidth="1"/>
    <col min="10" max="16384" width="4.00390625" style="23" customWidth="1"/>
  </cols>
  <sheetData>
    <row r="3" spans="2:13" s="1" customFormat="1" ht="14.25">
      <c r="B3" s="51"/>
      <c r="C3" s="50" t="s">
        <v>0</v>
      </c>
      <c r="D3" s="372" t="s">
        <v>1</v>
      </c>
      <c r="E3" s="368"/>
      <c r="F3" s="368" t="s">
        <v>2</v>
      </c>
      <c r="G3" s="369"/>
      <c r="H3" s="2"/>
      <c r="I3" s="2"/>
      <c r="J3" s="2"/>
      <c r="L3" s="3"/>
      <c r="M3" s="3"/>
    </row>
    <row r="4" spans="2:13" s="1" customFormat="1" ht="14.25">
      <c r="B4" s="60" t="s">
        <v>3</v>
      </c>
      <c r="C4" s="61" t="s">
        <v>4</v>
      </c>
      <c r="D4" s="373" t="s">
        <v>5</v>
      </c>
      <c r="E4" s="370"/>
      <c r="F4" s="370" t="s">
        <v>6</v>
      </c>
      <c r="G4" s="371"/>
      <c r="H4" s="2"/>
      <c r="I4" s="2"/>
      <c r="J4" s="2"/>
      <c r="L4" s="3"/>
      <c r="M4" s="3"/>
    </row>
    <row r="5" spans="2:13" s="1" customFormat="1" ht="14.25">
      <c r="B5" s="62"/>
      <c r="C5" s="63" t="s">
        <v>7</v>
      </c>
      <c r="D5" s="59" t="e">
        <f>+#REF!</f>
        <v>#REF!</v>
      </c>
      <c r="E5" s="4" t="e">
        <f>+'Depreciación y Act Fijo'!#REF!</f>
        <v>#REF!</v>
      </c>
      <c r="F5" s="5" t="e">
        <f>+D5</f>
        <v>#REF!</v>
      </c>
      <c r="G5" s="6" t="e">
        <f>+E5</f>
        <v>#REF!</v>
      </c>
      <c r="H5" s="2"/>
      <c r="I5" s="2"/>
      <c r="J5" s="2"/>
      <c r="L5" s="3"/>
      <c r="M5" s="3"/>
    </row>
    <row r="6" spans="2:13" s="1" customFormat="1" ht="6" customHeight="1">
      <c r="B6" s="7"/>
      <c r="C6" s="7"/>
      <c r="D6" s="7"/>
      <c r="E6" s="7"/>
      <c r="F6" s="7"/>
      <c r="G6" s="7"/>
      <c r="H6" s="7"/>
      <c r="I6" s="7"/>
      <c r="J6" s="2"/>
      <c r="L6" s="3"/>
      <c r="M6" s="3"/>
    </row>
    <row r="7" spans="2:15" s="8" customFormat="1" ht="18" customHeight="1">
      <c r="B7" s="9" t="s">
        <v>8</v>
      </c>
      <c r="C7" s="10" t="s">
        <v>9</v>
      </c>
      <c r="D7" s="11">
        <v>18461</v>
      </c>
      <c r="E7" s="12">
        <v>20730.5</v>
      </c>
      <c r="F7" s="13">
        <v>0.403</v>
      </c>
      <c r="G7" s="14">
        <v>0.437</v>
      </c>
      <c r="H7" s="2"/>
      <c r="I7" s="15"/>
      <c r="J7" s="15"/>
      <c r="K7" s="15"/>
      <c r="L7" s="3"/>
      <c r="M7" s="3"/>
      <c r="N7" s="16"/>
      <c r="O7" s="16"/>
    </row>
    <row r="8" spans="2:15" s="8" customFormat="1" ht="18" customHeight="1">
      <c r="B8" s="17" t="s">
        <v>10</v>
      </c>
      <c r="C8" s="10" t="s">
        <v>11</v>
      </c>
      <c r="D8" s="11">
        <v>11603.3</v>
      </c>
      <c r="E8" s="18">
        <v>12578.8</v>
      </c>
      <c r="F8" s="13">
        <v>0.14</v>
      </c>
      <c r="G8" s="19">
        <v>0.143</v>
      </c>
      <c r="H8" s="2"/>
      <c r="I8" s="15"/>
      <c r="J8" s="15"/>
      <c r="L8" s="3"/>
      <c r="M8" s="3"/>
      <c r="N8" s="16"/>
      <c r="O8" s="16"/>
    </row>
    <row r="9" spans="2:15" s="8" customFormat="1" ht="18" customHeight="1">
      <c r="B9" s="17" t="s">
        <v>12</v>
      </c>
      <c r="C9" s="10" t="s">
        <v>13</v>
      </c>
      <c r="D9" s="11">
        <v>4327.6</v>
      </c>
      <c r="E9" s="18">
        <v>4599.9</v>
      </c>
      <c r="F9" s="13">
        <v>0.233</v>
      </c>
      <c r="G9" s="19">
        <v>0.236</v>
      </c>
      <c r="H9" s="2"/>
      <c r="I9" s="15"/>
      <c r="J9" s="15"/>
      <c r="L9" s="3"/>
      <c r="M9" s="3"/>
      <c r="N9" s="16"/>
      <c r="O9" s="16"/>
    </row>
    <row r="10" spans="2:15" s="8" customFormat="1" ht="18" customHeight="1">
      <c r="B10" s="17" t="s">
        <v>14</v>
      </c>
      <c r="C10" s="10" t="s">
        <v>11</v>
      </c>
      <c r="D10" s="11">
        <f>2533.7+12614.1</f>
        <v>15147.8</v>
      </c>
      <c r="E10" s="18">
        <f>2737.2+12358.2-18</f>
        <v>15077.400000000001</v>
      </c>
      <c r="F10" s="13">
        <v>0.233</v>
      </c>
      <c r="G10" s="19">
        <f>0.04+17.9%</f>
        <v>0.219</v>
      </c>
      <c r="H10" s="2"/>
      <c r="I10" s="15"/>
      <c r="J10" s="15"/>
      <c r="L10" s="3"/>
      <c r="M10" s="3"/>
      <c r="N10" s="16"/>
      <c r="O10" s="16"/>
    </row>
    <row r="11" spans="2:15" s="8" customFormat="1" ht="18" customHeight="1">
      <c r="B11" s="17" t="s">
        <v>31</v>
      </c>
      <c r="C11" s="10" t="s">
        <v>13</v>
      </c>
      <c r="D11" s="11">
        <v>3902</v>
      </c>
      <c r="E11" s="20">
        <f>4545+1467</f>
        <v>6012</v>
      </c>
      <c r="F11" s="13">
        <v>0.012</v>
      </c>
      <c r="G11" s="21">
        <v>0.014</v>
      </c>
      <c r="H11" s="2"/>
      <c r="I11" s="15"/>
      <c r="J11" s="15"/>
      <c r="L11" s="3"/>
      <c r="M11" s="3"/>
      <c r="N11" s="16"/>
      <c r="O11" s="16"/>
    </row>
    <row r="12" spans="1:15" s="8" customFormat="1" ht="6" customHeight="1">
      <c r="A12"/>
      <c r="B12"/>
      <c r="C12"/>
      <c r="D12"/>
      <c r="E12"/>
      <c r="F12"/>
      <c r="G12"/>
      <c r="H12"/>
      <c r="I12"/>
      <c r="J12"/>
      <c r="L12" s="3"/>
      <c r="M12" s="3"/>
      <c r="N12" s="16"/>
      <c r="O12" s="16"/>
    </row>
    <row r="13" spans="2:13" s="8" customFormat="1" ht="20.25" customHeight="1">
      <c r="B13" s="366" t="s">
        <v>15</v>
      </c>
      <c r="C13" s="367"/>
      <c r="D13" s="57">
        <f>SUM(D7:D11)</f>
        <v>53441.7</v>
      </c>
      <c r="E13" s="22">
        <f>SUM(E7:E11)</f>
        <v>58998.600000000006</v>
      </c>
      <c r="F13"/>
      <c r="G13"/>
      <c r="H13" s="2"/>
      <c r="I13" s="15"/>
      <c r="J13" s="15"/>
      <c r="L13" s="3"/>
      <c r="M13" s="3"/>
    </row>
    <row r="14" spans="2:10" ht="6" customHeight="1">
      <c r="B14" s="24"/>
      <c r="C14" s="24"/>
      <c r="D14" s="24"/>
      <c r="E14" s="24"/>
      <c r="F14" s="24"/>
      <c r="G14" s="24"/>
      <c r="H14" s="2"/>
      <c r="I14" s="2"/>
      <c r="J14" s="2"/>
    </row>
    <row r="15" spans="2:5" ht="15.75" customHeight="1">
      <c r="B15" s="23" t="s">
        <v>32</v>
      </c>
      <c r="C15" s="29"/>
      <c r="D15" s="30"/>
      <c r="E15" s="30"/>
    </row>
    <row r="16" spans="3:5" ht="12.75">
      <c r="C16" s="29"/>
      <c r="D16" s="30"/>
      <c r="E16" s="30"/>
    </row>
    <row r="17" spans="2:10" ht="10.5" customHeight="1">
      <c r="B17" s="24"/>
      <c r="C17" s="24"/>
      <c r="D17" s="24"/>
      <c r="E17" s="24"/>
      <c r="F17" s="24"/>
      <c r="G17" s="24"/>
      <c r="H17" s="2"/>
      <c r="I17" s="2"/>
      <c r="J17" s="2"/>
    </row>
    <row r="18" spans="1:10" ht="23.25" customHeight="1">
      <c r="A18" s="25"/>
      <c r="D18" s="65">
        <f>+E13-D13</f>
        <v>5556.900000000009</v>
      </c>
      <c r="E18" s="66">
        <f>+D18/D13</f>
        <v>0.10398059941955456</v>
      </c>
      <c r="F18" s="27"/>
      <c r="G18" s="27"/>
      <c r="H18" s="2"/>
      <c r="I18" s="2"/>
      <c r="J18" s="2"/>
    </row>
    <row r="19" spans="2:10" ht="14.25">
      <c r="B19" s="28"/>
      <c r="D19" s="26"/>
      <c r="E19" s="26"/>
      <c r="H19" s="2"/>
      <c r="I19" s="2"/>
      <c r="J19" s="2"/>
    </row>
    <row r="20" spans="3:10" ht="14.25">
      <c r="C20" s="29"/>
      <c r="D20" s="29"/>
      <c r="E20" s="30"/>
      <c r="H20" s="2"/>
      <c r="I20" s="2"/>
      <c r="J20" s="2"/>
    </row>
    <row r="21" spans="3:5" ht="12.75">
      <c r="C21" s="29"/>
      <c r="D21" s="30"/>
      <c r="E21" s="30"/>
    </row>
    <row r="22" spans="3:5" ht="12.75">
      <c r="C22" s="29"/>
      <c r="D22" s="30"/>
      <c r="E22" s="30"/>
    </row>
    <row r="23" spans="3:5" ht="12.75">
      <c r="C23" s="29"/>
      <c r="D23" s="30"/>
      <c r="E23" s="30"/>
    </row>
    <row r="24" spans="3:5" ht="12.75">
      <c r="C24" s="29"/>
      <c r="D24" s="30"/>
      <c r="E24" s="30"/>
    </row>
    <row r="25" spans="3:5" ht="12.75">
      <c r="C25" s="29"/>
      <c r="D25" s="30"/>
      <c r="E25" s="30"/>
    </row>
    <row r="26" spans="3:5" ht="12.75">
      <c r="C26" s="29"/>
      <c r="D26" s="30"/>
      <c r="E26" s="30"/>
    </row>
    <row r="27" spans="3:7" ht="12.75">
      <c r="C27" s="29"/>
      <c r="D27" s="30"/>
      <c r="E27" s="30"/>
      <c r="F27" s="31"/>
      <c r="G27" s="31"/>
    </row>
    <row r="28" spans="3:7" ht="12.75">
      <c r="C28" s="29"/>
      <c r="D28" s="30"/>
      <c r="E28" s="30"/>
      <c r="F28" s="30"/>
      <c r="G28" s="29"/>
    </row>
    <row r="29" spans="3:7" ht="12.75">
      <c r="C29" s="29"/>
      <c r="D29" s="29"/>
      <c r="E29" s="30"/>
      <c r="F29" s="30"/>
      <c r="G29" s="29"/>
    </row>
    <row r="30" spans="3:7" ht="10.5">
      <c r="C30" s="29"/>
      <c r="D30" s="32"/>
      <c r="E30" s="32"/>
      <c r="F30" s="29"/>
      <c r="G30" s="29"/>
    </row>
    <row r="31" spans="3:7" ht="10.5">
      <c r="C31" s="29"/>
      <c r="D31" s="29"/>
      <c r="E31" s="29"/>
      <c r="F31" s="29"/>
      <c r="G31" s="29"/>
    </row>
  </sheetData>
  <sheetProtection/>
  <mergeCells count="5">
    <mergeCell ref="B13:C13"/>
    <mergeCell ref="F3:G3"/>
    <mergeCell ref="F4:G4"/>
    <mergeCell ref="D3:E3"/>
    <mergeCell ref="D4:E4"/>
  </mergeCells>
  <printOptions horizontalCentered="1" verticalCentered="1"/>
  <pageMargins left="0.75" right="0.75" top="1" bottom="1" header="0" footer="0"/>
  <pageSetup fitToHeight="1" fitToWidth="1"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4:F27"/>
  <sheetViews>
    <sheetView zoomScalePageLayoutView="0" workbookViewId="0" topLeftCell="A4">
      <selection activeCell="E25" sqref="E25"/>
    </sheetView>
  </sheetViews>
  <sheetFormatPr defaultColWidth="11.421875" defaultRowHeight="12.75"/>
  <cols>
    <col min="1" max="2" width="11.421875" style="75" customWidth="1"/>
    <col min="3" max="3" width="33.00390625" style="75" customWidth="1"/>
    <col min="4" max="6" width="16.28125" style="75" customWidth="1"/>
    <col min="7" max="16384" width="11.421875" style="75" customWidth="1"/>
  </cols>
  <sheetData>
    <row r="4" spans="3:6" ht="15">
      <c r="C4" s="374" t="s">
        <v>47</v>
      </c>
      <c r="D4" s="374"/>
      <c r="E4" s="374"/>
      <c r="F4" s="374"/>
    </row>
    <row r="5" spans="3:5" ht="12.75">
      <c r="C5" s="76"/>
      <c r="D5" s="76"/>
      <c r="E5" s="76"/>
    </row>
    <row r="6" spans="3:6" ht="25.5" customHeight="1">
      <c r="C6" s="58" t="s">
        <v>34</v>
      </c>
      <c r="D6" s="68">
        <f>+Liabilities!C3</f>
        <v>42522</v>
      </c>
      <c r="E6" s="35" t="e">
        <f>+Liabilities!#REF!</f>
        <v>#REF!</v>
      </c>
      <c r="F6" s="35" t="s">
        <v>28</v>
      </c>
    </row>
    <row r="7" spans="3:6" ht="6.75" customHeight="1">
      <c r="C7" s="77"/>
      <c r="D7" s="78"/>
      <c r="E7" s="78"/>
      <c r="F7" s="78"/>
    </row>
    <row r="8" spans="3:6" ht="14.25">
      <c r="C8" s="79" t="s">
        <v>29</v>
      </c>
      <c r="D8" s="83">
        <v>-224930</v>
      </c>
      <c r="E8" s="84">
        <v>-352977</v>
      </c>
      <c r="F8" s="84">
        <f>+E8-D8</f>
        <v>-128047</v>
      </c>
    </row>
    <row r="9" spans="3:6" ht="14.25">
      <c r="C9" s="79" t="s">
        <v>30</v>
      </c>
      <c r="D9" s="83">
        <v>-50747</v>
      </c>
      <c r="E9" s="84">
        <v>-97997</v>
      </c>
      <c r="F9" s="84">
        <f>+E9-D9</f>
        <v>-47250</v>
      </c>
    </row>
    <row r="10" spans="3:6" ht="6" customHeight="1">
      <c r="C10" s="80"/>
      <c r="D10" s="81"/>
      <c r="E10" s="81"/>
      <c r="F10" s="81"/>
    </row>
    <row r="11" spans="3:6" ht="15.75" customHeight="1">
      <c r="C11" s="82" t="s">
        <v>17</v>
      </c>
      <c r="D11" s="85">
        <f>SUM(D8:D10)</f>
        <v>-275677</v>
      </c>
      <c r="E11" s="86">
        <f>SUM(E8:E9)</f>
        <v>-450974</v>
      </c>
      <c r="F11" s="86">
        <f>SUM(F8:F9)</f>
        <v>-175297</v>
      </c>
    </row>
    <row r="13" spans="4:5" ht="12.75">
      <c r="D13" s="111" t="e">
        <f>+D11-#REF!</f>
        <v>#REF!</v>
      </c>
      <c r="E13" s="111" t="e">
        <f>+E11-#REF!</f>
        <v>#REF!</v>
      </c>
    </row>
    <row r="26" spans="3:4" ht="12.75">
      <c r="C26" s="75">
        <v>213074908</v>
      </c>
      <c r="D26" s="75">
        <v>151017830</v>
      </c>
    </row>
    <row r="27" spans="3:4" ht="12.75">
      <c r="C27" s="75">
        <v>60101797</v>
      </c>
      <c r="D27" s="75">
        <v>44687778</v>
      </c>
    </row>
  </sheetData>
  <sheetProtection/>
  <mergeCells count="1">
    <mergeCell ref="C4:F4"/>
  </mergeCells>
  <printOptions horizontalCentered="1" verticalCentered="1"/>
  <pageMargins left="0.2" right="0.2" top="0.3" bottom="0.35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L142"/>
  <sheetViews>
    <sheetView tabSelected="1" zoomScalePageLayoutView="0" workbookViewId="0" topLeftCell="A67">
      <selection activeCell="A28" sqref="A28"/>
    </sheetView>
  </sheetViews>
  <sheetFormatPr defaultColWidth="11.421875" defaultRowHeight="12.75"/>
  <cols>
    <col min="1" max="1" width="3.57421875" style="309" customWidth="1"/>
    <col min="2" max="2" width="2.8515625" style="309" customWidth="1"/>
    <col min="3" max="3" width="70.140625" style="309" customWidth="1"/>
    <col min="4" max="11" width="17.140625" style="309" customWidth="1"/>
    <col min="12" max="12" width="16.8515625" style="309" customWidth="1"/>
    <col min="13" max="13" width="13.8515625" style="309" bestFit="1" customWidth="1"/>
    <col min="14" max="16384" width="11.421875" style="309" customWidth="1"/>
  </cols>
  <sheetData>
    <row r="3" spans="2:11" ht="29.25" customHeight="1">
      <c r="B3" s="383" t="s">
        <v>207</v>
      </c>
      <c r="C3" s="384"/>
      <c r="D3" s="375" t="s">
        <v>208</v>
      </c>
      <c r="E3" s="376"/>
      <c r="F3" s="375" t="s">
        <v>22</v>
      </c>
      <c r="G3" s="376"/>
      <c r="H3" s="375" t="s">
        <v>209</v>
      </c>
      <c r="I3" s="376"/>
      <c r="J3" s="375" t="s">
        <v>210</v>
      </c>
      <c r="K3" s="376"/>
    </row>
    <row r="4" spans="2:11" ht="12">
      <c r="B4" s="379" t="s">
        <v>211</v>
      </c>
      <c r="C4" s="380"/>
      <c r="D4" s="311">
        <v>42551</v>
      </c>
      <c r="E4" s="312">
        <v>42430</v>
      </c>
      <c r="F4" s="311">
        <v>42551</v>
      </c>
      <c r="G4" s="312">
        <v>42430</v>
      </c>
      <c r="H4" s="311">
        <v>42551</v>
      </c>
      <c r="I4" s="312">
        <v>42430</v>
      </c>
      <c r="J4" s="311">
        <v>42551</v>
      </c>
      <c r="K4" s="312">
        <v>42430</v>
      </c>
    </row>
    <row r="5" spans="2:11" ht="12">
      <c r="B5" s="381"/>
      <c r="C5" s="382"/>
      <c r="D5" s="313" t="s">
        <v>19</v>
      </c>
      <c r="E5" s="314" t="s">
        <v>19</v>
      </c>
      <c r="F5" s="313" t="s">
        <v>19</v>
      </c>
      <c r="G5" s="314" t="s">
        <v>19</v>
      </c>
      <c r="H5" s="313" t="s">
        <v>19</v>
      </c>
      <c r="I5" s="314" t="s">
        <v>19</v>
      </c>
      <c r="J5" s="313" t="s">
        <v>19</v>
      </c>
      <c r="K5" s="314" t="s">
        <v>19</v>
      </c>
    </row>
    <row r="6" spans="2:11" ht="12">
      <c r="B6" s="315" t="s">
        <v>212</v>
      </c>
      <c r="D6" s="316">
        <v>537540496</v>
      </c>
      <c r="E6" s="317">
        <v>546693197</v>
      </c>
      <c r="F6" s="316">
        <v>227156098</v>
      </c>
      <c r="G6" s="317">
        <v>283396502</v>
      </c>
      <c r="H6" s="316">
        <v>47570721</v>
      </c>
      <c r="I6" s="317">
        <v>26739595</v>
      </c>
      <c r="J6" s="316">
        <v>812267315</v>
      </c>
      <c r="K6" s="317">
        <v>856829294</v>
      </c>
    </row>
    <row r="7" spans="2:11" ht="12">
      <c r="B7" s="319"/>
      <c r="C7" s="320" t="s">
        <v>213</v>
      </c>
      <c r="D7" s="316">
        <v>104162003</v>
      </c>
      <c r="E7" s="317">
        <v>76276798</v>
      </c>
      <c r="F7" s="316">
        <v>5475062</v>
      </c>
      <c r="G7" s="317">
        <v>19907975</v>
      </c>
      <c r="H7" s="316">
        <v>76345738</v>
      </c>
      <c r="I7" s="317">
        <v>64834159</v>
      </c>
      <c r="J7" s="316">
        <v>185982803</v>
      </c>
      <c r="K7" s="317">
        <v>161018932</v>
      </c>
    </row>
    <row r="8" spans="2:11" ht="12">
      <c r="B8" s="319"/>
      <c r="C8" s="320" t="s">
        <v>214</v>
      </c>
      <c r="D8" s="316">
        <v>482796</v>
      </c>
      <c r="E8" s="317">
        <v>500181</v>
      </c>
      <c r="F8" s="316">
        <v>27659</v>
      </c>
      <c r="G8" s="317">
        <v>26446</v>
      </c>
      <c r="H8" s="316">
        <v>46198</v>
      </c>
      <c r="I8" s="317">
        <v>41848</v>
      </c>
      <c r="J8" s="316">
        <v>556653</v>
      </c>
      <c r="K8" s="317">
        <v>568475</v>
      </c>
    </row>
    <row r="9" spans="2:11" ht="12">
      <c r="B9" s="319"/>
      <c r="C9" s="320" t="s">
        <v>215</v>
      </c>
      <c r="D9" s="316">
        <v>8776145</v>
      </c>
      <c r="E9" s="317">
        <v>869567</v>
      </c>
      <c r="F9" s="316">
        <v>3474727</v>
      </c>
      <c r="G9" s="317">
        <v>4575827</v>
      </c>
      <c r="H9" s="316">
        <v>418348</v>
      </c>
      <c r="I9" s="317">
        <v>370605</v>
      </c>
      <c r="J9" s="316">
        <v>12669220</v>
      </c>
      <c r="K9" s="317">
        <v>5815999</v>
      </c>
    </row>
    <row r="10" spans="2:11" ht="12">
      <c r="B10" s="319"/>
      <c r="C10" s="320" t="s">
        <v>216</v>
      </c>
      <c r="D10" s="316">
        <v>318815753</v>
      </c>
      <c r="E10" s="317">
        <v>341882526</v>
      </c>
      <c r="F10" s="316">
        <v>196572523</v>
      </c>
      <c r="G10" s="317">
        <v>234976837</v>
      </c>
      <c r="H10" s="316">
        <v>6444925</v>
      </c>
      <c r="I10" s="317">
        <v>6414273</v>
      </c>
      <c r="J10" s="316">
        <v>521833201</v>
      </c>
      <c r="K10" s="317">
        <v>583273636</v>
      </c>
    </row>
    <row r="11" spans="2:11" ht="12">
      <c r="B11" s="319"/>
      <c r="C11" s="320" t="s">
        <v>217</v>
      </c>
      <c r="D11" s="316">
        <v>59394835</v>
      </c>
      <c r="E11" s="317">
        <v>77933451</v>
      </c>
      <c r="F11" s="316">
        <v>9462697</v>
      </c>
      <c r="G11" s="317">
        <v>9690948</v>
      </c>
      <c r="H11" s="316">
        <v>-44240132</v>
      </c>
      <c r="I11" s="317">
        <v>-51904797</v>
      </c>
      <c r="J11" s="316">
        <v>24617400</v>
      </c>
      <c r="K11" s="317">
        <v>35719602</v>
      </c>
    </row>
    <row r="12" spans="2:11" ht="12">
      <c r="B12" s="319"/>
      <c r="C12" s="320" t="s">
        <v>218</v>
      </c>
      <c r="D12" s="316">
        <v>25601788</v>
      </c>
      <c r="E12" s="317">
        <v>33846916</v>
      </c>
      <c r="F12" s="316">
        <v>1811565</v>
      </c>
      <c r="G12" s="317">
        <v>2053615</v>
      </c>
      <c r="H12" s="316">
        <v>7493544</v>
      </c>
      <c r="I12" s="317">
        <v>6964507</v>
      </c>
      <c r="J12" s="316">
        <v>34906897</v>
      </c>
      <c r="K12" s="317">
        <v>42865038</v>
      </c>
    </row>
    <row r="13" spans="2:11" ht="12">
      <c r="B13" s="319"/>
      <c r="C13" s="320" t="s">
        <v>219</v>
      </c>
      <c r="D13" s="316">
        <v>15513293</v>
      </c>
      <c r="E13" s="317">
        <v>15383758</v>
      </c>
      <c r="F13" s="316">
        <v>10331865</v>
      </c>
      <c r="G13" s="317">
        <v>12164854</v>
      </c>
      <c r="H13" s="316">
        <v>1062100</v>
      </c>
      <c r="I13" s="317">
        <v>19000</v>
      </c>
      <c r="J13" s="316">
        <v>26907258</v>
      </c>
      <c r="K13" s="317">
        <v>27567612</v>
      </c>
    </row>
    <row r="14" spans="5:11" ht="12">
      <c r="E14" s="321"/>
      <c r="G14" s="321"/>
      <c r="I14" s="321"/>
      <c r="K14" s="321"/>
    </row>
    <row r="15" spans="2:11" ht="24">
      <c r="B15" s="319"/>
      <c r="C15" s="322" t="s">
        <v>220</v>
      </c>
      <c r="D15" s="316">
        <v>4793883</v>
      </c>
      <c r="E15" s="317">
        <v>0</v>
      </c>
      <c r="F15" s="316">
        <v>0</v>
      </c>
      <c r="G15" s="317"/>
      <c r="H15" s="316">
        <v>0</v>
      </c>
      <c r="I15" s="317"/>
      <c r="J15" s="316">
        <v>4793883</v>
      </c>
      <c r="K15" s="317">
        <v>0</v>
      </c>
    </row>
    <row r="16" spans="5:11" ht="12">
      <c r="E16" s="321"/>
      <c r="G16" s="321"/>
      <c r="I16" s="321"/>
      <c r="K16" s="321"/>
    </row>
    <row r="17" spans="2:11" ht="12">
      <c r="B17" s="323" t="s">
        <v>221</v>
      </c>
      <c r="D17" s="316">
        <v>2894797039</v>
      </c>
      <c r="E17" s="317">
        <v>2848142707</v>
      </c>
      <c r="F17" s="316">
        <v>780395701</v>
      </c>
      <c r="G17" s="317">
        <v>766740596</v>
      </c>
      <c r="H17" s="316">
        <v>841582922</v>
      </c>
      <c r="I17" s="317">
        <v>840713253</v>
      </c>
      <c r="J17" s="316">
        <v>4516775662</v>
      </c>
      <c r="K17" s="317">
        <v>4455596556</v>
      </c>
    </row>
    <row r="18" spans="2:11" ht="12">
      <c r="B18" s="319"/>
      <c r="C18" s="320" t="s">
        <v>222</v>
      </c>
      <c r="D18" s="316">
        <v>27036574</v>
      </c>
      <c r="E18" s="317">
        <v>25113504</v>
      </c>
      <c r="F18" s="316">
        <v>34233</v>
      </c>
      <c r="G18" s="317">
        <v>31731</v>
      </c>
      <c r="H18" s="316">
        <v>0</v>
      </c>
      <c r="I18" s="317">
        <v>0</v>
      </c>
      <c r="J18" s="316">
        <v>27070807</v>
      </c>
      <c r="K18" s="317">
        <v>25145235</v>
      </c>
    </row>
    <row r="19" spans="2:11" ht="12">
      <c r="B19" s="319"/>
      <c r="C19" s="320" t="s">
        <v>223</v>
      </c>
      <c r="D19" s="316">
        <v>5326210</v>
      </c>
      <c r="E19" s="317">
        <v>4553816</v>
      </c>
      <c r="F19" s="316">
        <v>1007383</v>
      </c>
      <c r="G19" s="317">
        <v>997470</v>
      </c>
      <c r="H19" s="316">
        <v>-1342</v>
      </c>
      <c r="I19" s="317">
        <v>79941</v>
      </c>
      <c r="J19" s="316">
        <v>6332251</v>
      </c>
      <c r="K19" s="317">
        <v>5631227</v>
      </c>
    </row>
    <row r="20" spans="2:11" ht="12">
      <c r="B20" s="319"/>
      <c r="C20" s="320" t="s">
        <v>224</v>
      </c>
      <c r="D20" s="316">
        <v>29055</v>
      </c>
      <c r="E20" s="317">
        <v>29242</v>
      </c>
      <c r="F20" s="316">
        <v>17983527</v>
      </c>
      <c r="G20" s="317">
        <v>14379675</v>
      </c>
      <c r="H20" s="316">
        <v>146085</v>
      </c>
      <c r="I20" s="317">
        <v>141863</v>
      </c>
      <c r="J20" s="316">
        <v>18158667</v>
      </c>
      <c r="K20" s="317">
        <v>14550780</v>
      </c>
    </row>
    <row r="21" spans="2:11" ht="12">
      <c r="B21" s="319"/>
      <c r="C21" s="320" t="s">
        <v>225</v>
      </c>
      <c r="D21" s="316">
        <v>14673698</v>
      </c>
      <c r="E21" s="317">
        <v>0</v>
      </c>
      <c r="F21" s="316">
        <v>0</v>
      </c>
      <c r="G21" s="317">
        <v>0</v>
      </c>
      <c r="H21" s="316">
        <v>0</v>
      </c>
      <c r="I21" s="317">
        <v>0</v>
      </c>
      <c r="J21" s="316">
        <v>14673698</v>
      </c>
      <c r="K21" s="317">
        <v>0</v>
      </c>
    </row>
    <row r="22" spans="2:11" ht="12">
      <c r="B22" s="319"/>
      <c r="C22" s="320" t="s">
        <v>226</v>
      </c>
      <c r="D22" s="316">
        <v>28838212</v>
      </c>
      <c r="E22" s="317">
        <v>32780878</v>
      </c>
      <c r="F22" s="316">
        <v>59374</v>
      </c>
      <c r="G22" s="317">
        <v>58690</v>
      </c>
      <c r="H22" s="316">
        <v>-59374</v>
      </c>
      <c r="I22" s="317">
        <v>-58690</v>
      </c>
      <c r="J22" s="316">
        <v>28838212</v>
      </c>
      <c r="K22" s="317">
        <v>32780878</v>
      </c>
    </row>
    <row r="23" spans="2:11" ht="12">
      <c r="B23" s="319"/>
      <c r="C23" s="320" t="s">
        <v>227</v>
      </c>
      <c r="D23" s="316">
        <v>19673670</v>
      </c>
      <c r="E23" s="317">
        <v>20111035</v>
      </c>
      <c r="F23" s="316">
        <v>22641620</v>
      </c>
      <c r="G23" s="317">
        <v>22470595</v>
      </c>
      <c r="H23" s="316">
        <v>-1065622</v>
      </c>
      <c r="I23" s="317">
        <v>-1070865</v>
      </c>
      <c r="J23" s="316">
        <v>41249668</v>
      </c>
      <c r="K23" s="317">
        <v>41510765</v>
      </c>
    </row>
    <row r="24" spans="2:11" ht="12">
      <c r="B24" s="319"/>
      <c r="C24" s="320" t="s">
        <v>228</v>
      </c>
      <c r="D24" s="316">
        <v>24860356</v>
      </c>
      <c r="E24" s="317">
        <v>24860356</v>
      </c>
      <c r="F24" s="316">
        <v>2240478</v>
      </c>
      <c r="G24" s="317">
        <v>2240478</v>
      </c>
      <c r="H24" s="316">
        <v>860156821</v>
      </c>
      <c r="I24" s="317">
        <v>860156821</v>
      </c>
      <c r="J24" s="316">
        <v>887257655</v>
      </c>
      <c r="K24" s="317">
        <v>887257655</v>
      </c>
    </row>
    <row r="25" spans="2:11" ht="12">
      <c r="B25" s="319"/>
      <c r="C25" s="320" t="s">
        <v>229</v>
      </c>
      <c r="D25" s="316">
        <v>2756477593</v>
      </c>
      <c r="E25" s="317">
        <v>2722198590</v>
      </c>
      <c r="F25" s="316">
        <v>736004270</v>
      </c>
      <c r="G25" s="317">
        <v>726220241</v>
      </c>
      <c r="H25" s="316">
        <v>-27221029</v>
      </c>
      <c r="I25" s="317">
        <v>-29359136</v>
      </c>
      <c r="J25" s="316">
        <v>3465260834</v>
      </c>
      <c r="K25" s="317">
        <v>3419059695</v>
      </c>
    </row>
    <row r="26" spans="2:11" ht="12">
      <c r="B26" s="319"/>
      <c r="C26" s="320" t="s">
        <v>230</v>
      </c>
      <c r="D26" s="316">
        <v>0</v>
      </c>
      <c r="E26" s="317">
        <v>0</v>
      </c>
      <c r="F26" s="316">
        <v>0</v>
      </c>
      <c r="G26" s="317">
        <v>0</v>
      </c>
      <c r="H26" s="316">
        <v>8139755</v>
      </c>
      <c r="I26" s="317">
        <v>8147242</v>
      </c>
      <c r="J26" s="316">
        <v>8139755</v>
      </c>
      <c r="K26" s="317">
        <v>8147242</v>
      </c>
    </row>
    <row r="27" spans="2:11" ht="12">
      <c r="B27" s="319"/>
      <c r="C27" s="320" t="s">
        <v>231</v>
      </c>
      <c r="D27" s="316">
        <v>17881671</v>
      </c>
      <c r="E27" s="317">
        <v>18495286</v>
      </c>
      <c r="F27" s="316">
        <v>424816</v>
      </c>
      <c r="G27" s="317">
        <v>341716</v>
      </c>
      <c r="H27" s="316">
        <v>1487628</v>
      </c>
      <c r="I27" s="317">
        <v>2676077</v>
      </c>
      <c r="J27" s="316">
        <v>19794115</v>
      </c>
      <c r="K27" s="317">
        <v>21513079</v>
      </c>
    </row>
    <row r="28" spans="5:11" ht="12">
      <c r="E28" s="321"/>
      <c r="G28" s="321"/>
      <c r="I28" s="321"/>
      <c r="K28" s="321"/>
    </row>
    <row r="29" spans="2:11" ht="12">
      <c r="B29" s="324" t="s">
        <v>232</v>
      </c>
      <c r="C29" s="325"/>
      <c r="D29" s="326">
        <v>3432337535</v>
      </c>
      <c r="E29" s="327">
        <v>3394835904</v>
      </c>
      <c r="F29" s="326">
        <v>1007551799</v>
      </c>
      <c r="G29" s="327">
        <v>1050137098</v>
      </c>
      <c r="H29" s="326">
        <v>889153643</v>
      </c>
      <c r="I29" s="327">
        <v>867452848</v>
      </c>
      <c r="J29" s="326">
        <v>5329042977</v>
      </c>
      <c r="K29" s="327">
        <v>5312425850</v>
      </c>
    </row>
    <row r="32" spans="4:11" ht="12">
      <c r="D32" s="318"/>
      <c r="E32" s="318"/>
      <c r="F32" s="318"/>
      <c r="G32" s="318"/>
      <c r="H32" s="318"/>
      <c r="I32" s="318"/>
      <c r="J32" s="318"/>
      <c r="K32" s="318"/>
    </row>
    <row r="34" spans="2:11" ht="12" customHeight="1">
      <c r="B34" s="383" t="s">
        <v>207</v>
      </c>
      <c r="C34" s="384"/>
      <c r="D34" s="375" t="s">
        <v>208</v>
      </c>
      <c r="E34" s="376"/>
      <c r="F34" s="375" t="s">
        <v>22</v>
      </c>
      <c r="G34" s="376"/>
      <c r="H34" s="375" t="s">
        <v>209</v>
      </c>
      <c r="I34" s="376"/>
      <c r="J34" s="375" t="s">
        <v>210</v>
      </c>
      <c r="K34" s="376"/>
    </row>
    <row r="35" spans="2:11" ht="12">
      <c r="B35" s="385" t="s">
        <v>233</v>
      </c>
      <c r="C35" s="389"/>
      <c r="D35" s="311">
        <v>42551</v>
      </c>
      <c r="E35" s="312">
        <v>42430</v>
      </c>
      <c r="F35" s="311">
        <v>42551</v>
      </c>
      <c r="G35" s="312">
        <v>42430</v>
      </c>
      <c r="H35" s="311">
        <v>42551</v>
      </c>
      <c r="I35" s="312">
        <v>42430</v>
      </c>
      <c r="J35" s="311">
        <v>42551</v>
      </c>
      <c r="K35" s="312">
        <v>42430</v>
      </c>
    </row>
    <row r="36" spans="2:11" ht="12">
      <c r="B36" s="390"/>
      <c r="C36" s="391"/>
      <c r="D36" s="313" t="s">
        <v>19</v>
      </c>
      <c r="E36" s="314" t="s">
        <v>19</v>
      </c>
      <c r="F36" s="313" t="s">
        <v>19</v>
      </c>
      <c r="G36" s="314" t="s">
        <v>19</v>
      </c>
      <c r="H36" s="313" t="s">
        <v>19</v>
      </c>
      <c r="I36" s="314" t="s">
        <v>19</v>
      </c>
      <c r="J36" s="313" t="s">
        <v>19</v>
      </c>
      <c r="K36" s="314" t="s">
        <v>19</v>
      </c>
    </row>
    <row r="37" spans="2:11" ht="12">
      <c r="B37" s="328" t="s">
        <v>234</v>
      </c>
      <c r="D37" s="316">
        <v>565547467</v>
      </c>
      <c r="E37" s="317">
        <v>639169616</v>
      </c>
      <c r="F37" s="316">
        <v>274457147</v>
      </c>
      <c r="G37" s="317">
        <v>343418503</v>
      </c>
      <c r="H37" s="316">
        <v>-116417983</v>
      </c>
      <c r="I37" s="317">
        <v>-40782132</v>
      </c>
      <c r="J37" s="316">
        <v>723586631</v>
      </c>
      <c r="K37" s="317">
        <v>941805987</v>
      </c>
    </row>
    <row r="38" spans="2:11" ht="12">
      <c r="B38" s="319"/>
      <c r="C38" s="320" t="s">
        <v>235</v>
      </c>
      <c r="D38" s="316">
        <v>24014724</v>
      </c>
      <c r="E38" s="317">
        <v>27396381</v>
      </c>
      <c r="F38" s="316">
        <v>102</v>
      </c>
      <c r="G38" s="317">
        <v>95</v>
      </c>
      <c r="H38" s="316">
        <v>0</v>
      </c>
      <c r="I38" s="317">
        <v>0</v>
      </c>
      <c r="J38" s="316">
        <v>24014826</v>
      </c>
      <c r="K38" s="317">
        <v>27396476</v>
      </c>
    </row>
    <row r="39" spans="2:11" ht="12">
      <c r="B39" s="319"/>
      <c r="C39" s="320" t="s">
        <v>236</v>
      </c>
      <c r="D39" s="316">
        <v>353781155</v>
      </c>
      <c r="E39" s="317">
        <v>340887553</v>
      </c>
      <c r="F39" s="316">
        <v>131174557</v>
      </c>
      <c r="G39" s="317">
        <v>131688103</v>
      </c>
      <c r="H39" s="316">
        <v>15542777</v>
      </c>
      <c r="I39" s="317">
        <v>168727764</v>
      </c>
      <c r="J39" s="316">
        <v>500498489</v>
      </c>
      <c r="K39" s="317">
        <v>641303420</v>
      </c>
    </row>
    <row r="40" spans="2:11" ht="12">
      <c r="B40" s="319"/>
      <c r="C40" s="320" t="s">
        <v>237</v>
      </c>
      <c r="D40" s="316">
        <v>174182104</v>
      </c>
      <c r="E40" s="317">
        <v>241591548</v>
      </c>
      <c r="F40" s="316">
        <v>131944194</v>
      </c>
      <c r="G40" s="317">
        <v>202536840</v>
      </c>
      <c r="H40" s="316">
        <v>-131961891</v>
      </c>
      <c r="I40" s="317">
        <v>-210109778</v>
      </c>
      <c r="J40" s="316">
        <v>174164407</v>
      </c>
      <c r="K40" s="317">
        <v>234018610</v>
      </c>
    </row>
    <row r="41" spans="2:11" ht="12">
      <c r="B41" s="319"/>
      <c r="C41" s="320" t="s">
        <v>238</v>
      </c>
      <c r="D41" s="316">
        <v>8788152</v>
      </c>
      <c r="E41" s="317">
        <v>9229693</v>
      </c>
      <c r="F41" s="316">
        <v>36140</v>
      </c>
      <c r="G41" s="317">
        <v>36140</v>
      </c>
      <c r="H41" s="316">
        <v>0</v>
      </c>
      <c r="I41" s="317">
        <v>0</v>
      </c>
      <c r="J41" s="316">
        <v>8824292</v>
      </c>
      <c r="K41" s="317">
        <v>9265833</v>
      </c>
    </row>
    <row r="42" spans="2:11" ht="12">
      <c r="B42" s="319"/>
      <c r="C42" s="320" t="s">
        <v>239</v>
      </c>
      <c r="D42" s="316">
        <v>4758002</v>
      </c>
      <c r="E42" s="317">
        <v>20041111</v>
      </c>
      <c r="F42" s="316">
        <v>51912</v>
      </c>
      <c r="G42" s="317">
        <v>12004</v>
      </c>
      <c r="H42" s="316">
        <v>0</v>
      </c>
      <c r="I42" s="317">
        <v>599882</v>
      </c>
      <c r="J42" s="316">
        <v>4809914</v>
      </c>
      <c r="K42" s="317">
        <v>20652997</v>
      </c>
    </row>
    <row r="43" spans="2:11" ht="12">
      <c r="B43" s="319"/>
      <c r="C43" s="320" t="s">
        <v>240</v>
      </c>
      <c r="D43" s="316">
        <v>0</v>
      </c>
      <c r="E43" s="317">
        <v>0</v>
      </c>
      <c r="F43" s="316">
        <v>0</v>
      </c>
      <c r="G43" s="317">
        <v>0</v>
      </c>
      <c r="H43" s="316">
        <v>0</v>
      </c>
      <c r="I43" s="317">
        <v>0</v>
      </c>
      <c r="J43" s="316">
        <v>0</v>
      </c>
      <c r="K43" s="317">
        <v>0</v>
      </c>
    </row>
    <row r="44" spans="2:11" ht="12">
      <c r="B44" s="319"/>
      <c r="C44" s="320" t="s">
        <v>241</v>
      </c>
      <c r="D44" s="316">
        <v>23330</v>
      </c>
      <c r="E44" s="317">
        <v>23330</v>
      </c>
      <c r="F44" s="316">
        <v>11250242</v>
      </c>
      <c r="G44" s="317">
        <v>9145321</v>
      </c>
      <c r="H44" s="316">
        <v>1131</v>
      </c>
      <c r="I44" s="317">
        <v>0</v>
      </c>
      <c r="J44" s="316">
        <v>11274703</v>
      </c>
      <c r="K44" s="317">
        <v>9168651</v>
      </c>
    </row>
    <row r="45" spans="5:11" ht="12">
      <c r="E45" s="321"/>
      <c r="G45" s="321"/>
      <c r="I45" s="321"/>
      <c r="K45" s="321"/>
    </row>
    <row r="46" spans="2:11" ht="24">
      <c r="B46" s="319"/>
      <c r="C46" s="322" t="s">
        <v>242</v>
      </c>
      <c r="D46" s="316">
        <v>0</v>
      </c>
      <c r="E46" s="317"/>
      <c r="F46" s="316">
        <v>0</v>
      </c>
      <c r="G46" s="317"/>
      <c r="H46" s="316">
        <v>0</v>
      </c>
      <c r="I46" s="317"/>
      <c r="J46" s="316">
        <v>0</v>
      </c>
      <c r="K46" s="317">
        <v>0</v>
      </c>
    </row>
    <row r="47" spans="5:11" ht="12">
      <c r="E47" s="321"/>
      <c r="G47" s="321"/>
      <c r="I47" s="321"/>
      <c r="K47" s="321"/>
    </row>
    <row r="48" spans="2:11" ht="12">
      <c r="B48" s="323" t="s">
        <v>243</v>
      </c>
      <c r="D48" s="316">
        <v>1262996991</v>
      </c>
      <c r="E48" s="317">
        <v>1190901951</v>
      </c>
      <c r="F48" s="316">
        <v>52386029</v>
      </c>
      <c r="G48" s="317">
        <v>54306496</v>
      </c>
      <c r="H48" s="316">
        <v>5579991</v>
      </c>
      <c r="I48" s="317">
        <v>-29592934</v>
      </c>
      <c r="J48" s="316">
        <v>1320963011</v>
      </c>
      <c r="K48" s="317">
        <v>1215615513</v>
      </c>
    </row>
    <row r="49" spans="2:11" ht="12">
      <c r="B49" s="319"/>
      <c r="C49" s="320" t="s">
        <v>244</v>
      </c>
      <c r="D49" s="316">
        <v>988638395</v>
      </c>
      <c r="E49" s="317">
        <v>905387924</v>
      </c>
      <c r="F49" s="316">
        <v>0</v>
      </c>
      <c r="G49" s="317">
        <v>0</v>
      </c>
      <c r="H49" s="316">
        <v>0</v>
      </c>
      <c r="I49" s="317">
        <v>0</v>
      </c>
      <c r="J49" s="316">
        <v>988638395</v>
      </c>
      <c r="K49" s="317">
        <v>905387924</v>
      </c>
    </row>
    <row r="50" spans="2:11" ht="12">
      <c r="B50" s="319"/>
      <c r="C50" s="320" t="s">
        <v>245</v>
      </c>
      <c r="D50" s="316">
        <v>1820255</v>
      </c>
      <c r="E50" s="317">
        <v>4841138</v>
      </c>
      <c r="F50" s="316">
        <v>32573</v>
      </c>
      <c r="G50" s="317">
        <v>42039</v>
      </c>
      <c r="H50" s="316">
        <v>0</v>
      </c>
      <c r="I50" s="317">
        <v>0</v>
      </c>
      <c r="J50" s="316">
        <v>1852828</v>
      </c>
      <c r="K50" s="317">
        <v>4883177</v>
      </c>
    </row>
    <row r="51" spans="2:11" ht="12">
      <c r="B51" s="319"/>
      <c r="C51" s="320" t="s">
        <v>246</v>
      </c>
      <c r="D51" s="316">
        <v>251527</v>
      </c>
      <c r="E51" s="317">
        <v>251527</v>
      </c>
      <c r="F51" s="316">
        <v>0</v>
      </c>
      <c r="G51" s="317">
        <v>0</v>
      </c>
      <c r="H51" s="316">
        <v>0</v>
      </c>
      <c r="I51" s="317">
        <v>0</v>
      </c>
      <c r="J51" s="316">
        <v>251527</v>
      </c>
      <c r="K51" s="317">
        <v>251527</v>
      </c>
    </row>
    <row r="52" spans="2:11" ht="12">
      <c r="B52" s="319"/>
      <c r="C52" s="320" t="s">
        <v>247</v>
      </c>
      <c r="D52" s="316">
        <v>56046750</v>
      </c>
      <c r="E52" s="317">
        <v>50702975</v>
      </c>
      <c r="F52" s="316">
        <v>5014536</v>
      </c>
      <c r="G52" s="317">
        <v>5413164</v>
      </c>
      <c r="H52" s="316">
        <v>0</v>
      </c>
      <c r="I52" s="317">
        <v>0</v>
      </c>
      <c r="J52" s="316">
        <v>61061286</v>
      </c>
      <c r="K52" s="317">
        <v>56116139</v>
      </c>
    </row>
    <row r="53" spans="2:11" ht="12">
      <c r="B53" s="319"/>
      <c r="C53" s="320" t="s">
        <v>248</v>
      </c>
      <c r="D53" s="316">
        <v>201993628</v>
      </c>
      <c r="E53" s="317">
        <v>214384212</v>
      </c>
      <c r="F53" s="316">
        <v>19871437</v>
      </c>
      <c r="G53" s="317">
        <v>21274096</v>
      </c>
      <c r="H53" s="316">
        <v>-6320092</v>
      </c>
      <c r="I53" s="317">
        <v>-42814724</v>
      </c>
      <c r="J53" s="316">
        <v>215544973</v>
      </c>
      <c r="K53" s="317">
        <v>192843584</v>
      </c>
    </row>
    <row r="54" spans="2:11" ht="12">
      <c r="B54" s="319"/>
      <c r="C54" s="320" t="s">
        <v>249</v>
      </c>
      <c r="D54" s="316">
        <v>14246436</v>
      </c>
      <c r="E54" s="317">
        <v>15334175</v>
      </c>
      <c r="F54" s="316">
        <v>27015495</v>
      </c>
      <c r="G54" s="317">
        <v>27141524</v>
      </c>
      <c r="H54" s="316">
        <v>11900083</v>
      </c>
      <c r="I54" s="317">
        <v>13221790</v>
      </c>
      <c r="J54" s="316">
        <v>53162014</v>
      </c>
      <c r="K54" s="317">
        <v>55697489</v>
      </c>
    </row>
    <row r="55" spans="2:11" ht="12">
      <c r="B55" s="319"/>
      <c r="C55" s="320" t="s">
        <v>250</v>
      </c>
      <c r="D55" s="316">
        <v>0</v>
      </c>
      <c r="E55" s="317">
        <v>0</v>
      </c>
      <c r="F55" s="316">
        <v>451988</v>
      </c>
      <c r="G55" s="317">
        <v>435673</v>
      </c>
      <c r="H55" s="316">
        <v>0</v>
      </c>
      <c r="I55" s="317">
        <v>0</v>
      </c>
      <c r="J55" s="316">
        <v>451988</v>
      </c>
      <c r="K55" s="317">
        <v>435673</v>
      </c>
    </row>
    <row r="56" spans="5:11" ht="12">
      <c r="E56" s="321"/>
      <c r="G56" s="321"/>
      <c r="I56" s="321"/>
      <c r="K56" s="321"/>
    </row>
    <row r="57" spans="2:11" ht="12">
      <c r="B57" s="323" t="s">
        <v>251</v>
      </c>
      <c r="D57" s="316">
        <v>1603793077</v>
      </c>
      <c r="E57" s="317">
        <v>1564764337</v>
      </c>
      <c r="F57" s="316">
        <v>680708623</v>
      </c>
      <c r="G57" s="317">
        <v>652412099</v>
      </c>
      <c r="H57" s="316">
        <v>999991635</v>
      </c>
      <c r="I57" s="317">
        <v>937827914</v>
      </c>
      <c r="J57" s="316">
        <v>3284493335</v>
      </c>
      <c r="K57" s="317">
        <v>3155004350</v>
      </c>
    </row>
    <row r="58" spans="2:11" ht="12">
      <c r="B58" s="377" t="s">
        <v>252</v>
      </c>
      <c r="C58" s="378"/>
      <c r="D58" s="316">
        <v>1603793077</v>
      </c>
      <c r="E58" s="317">
        <v>1564764337</v>
      </c>
      <c r="F58" s="316">
        <v>680708623</v>
      </c>
      <c r="G58" s="317">
        <v>652412099</v>
      </c>
      <c r="H58" s="316">
        <v>999991635</v>
      </c>
      <c r="I58" s="317">
        <v>937827914</v>
      </c>
      <c r="J58" s="316">
        <v>2636672562</v>
      </c>
      <c r="K58" s="317">
        <v>2553574780</v>
      </c>
    </row>
    <row r="59" spans="2:11" ht="12">
      <c r="B59" s="319"/>
      <c r="C59" s="320" t="s">
        <v>253</v>
      </c>
      <c r="D59" s="316">
        <v>552777321</v>
      </c>
      <c r="E59" s="317">
        <v>552777321</v>
      </c>
      <c r="F59" s="316">
        <v>230137980</v>
      </c>
      <c r="G59" s="317">
        <v>230137980</v>
      </c>
      <c r="H59" s="316">
        <v>1446193674</v>
      </c>
      <c r="I59" s="317">
        <v>1446193674</v>
      </c>
      <c r="J59" s="316">
        <v>2229108975</v>
      </c>
      <c r="K59" s="317">
        <v>2229108975</v>
      </c>
    </row>
    <row r="60" spans="2:11" ht="12">
      <c r="B60" s="319"/>
      <c r="C60" s="320" t="s">
        <v>254</v>
      </c>
      <c r="D60" s="316">
        <v>1107370919</v>
      </c>
      <c r="E60" s="317">
        <v>1026012237</v>
      </c>
      <c r="F60" s="316">
        <v>767679830</v>
      </c>
      <c r="G60" s="317">
        <v>727063306</v>
      </c>
      <c r="H60" s="316">
        <v>-413626082</v>
      </c>
      <c r="I60" s="317">
        <v>-351327878</v>
      </c>
      <c r="J60" s="316">
        <v>1461424667</v>
      </c>
      <c r="K60" s="317">
        <v>1401747665</v>
      </c>
    </row>
    <row r="61" spans="2:11" ht="12">
      <c r="B61" s="319"/>
      <c r="C61" s="320" t="s">
        <v>255</v>
      </c>
      <c r="D61" s="316">
        <v>85511492</v>
      </c>
      <c r="E61" s="317">
        <v>85511492</v>
      </c>
      <c r="F61" s="316">
        <v>354220</v>
      </c>
      <c r="G61" s="317">
        <v>354220</v>
      </c>
      <c r="H61" s="316">
        <v>-85865712</v>
      </c>
      <c r="I61" s="317">
        <v>-85865712</v>
      </c>
      <c r="J61" s="316">
        <v>0</v>
      </c>
      <c r="K61" s="317">
        <v>0</v>
      </c>
    </row>
    <row r="62" spans="2:11" ht="12">
      <c r="B62" s="319"/>
      <c r="C62" s="320" t="s">
        <v>256</v>
      </c>
      <c r="D62" s="316">
        <v>0</v>
      </c>
      <c r="E62" s="317">
        <v>0</v>
      </c>
      <c r="F62" s="316">
        <v>0</v>
      </c>
      <c r="G62" s="317">
        <v>0</v>
      </c>
      <c r="H62" s="316">
        <v>0</v>
      </c>
      <c r="I62" s="317">
        <v>0</v>
      </c>
      <c r="J62" s="316">
        <v>0</v>
      </c>
      <c r="K62" s="317">
        <v>0</v>
      </c>
    </row>
    <row r="63" spans="2:11" ht="12">
      <c r="B63" s="319"/>
      <c r="C63" s="320" t="s">
        <v>257</v>
      </c>
      <c r="D63" s="316">
        <v>0</v>
      </c>
      <c r="E63" s="317">
        <v>0</v>
      </c>
      <c r="F63" s="316">
        <v>0</v>
      </c>
      <c r="G63" s="317">
        <v>0</v>
      </c>
      <c r="H63" s="316">
        <v>0</v>
      </c>
      <c r="I63" s="317">
        <v>0</v>
      </c>
      <c r="J63" s="316">
        <v>0</v>
      </c>
      <c r="K63" s="317">
        <v>0</v>
      </c>
    </row>
    <row r="64" spans="2:11" ht="12">
      <c r="B64" s="319"/>
      <c r="C64" s="320" t="s">
        <v>258</v>
      </c>
      <c r="D64" s="316">
        <v>-141866655</v>
      </c>
      <c r="E64" s="317">
        <v>-99536713</v>
      </c>
      <c r="F64" s="316">
        <v>-317463407</v>
      </c>
      <c r="G64" s="317">
        <v>-305143407</v>
      </c>
      <c r="H64" s="316">
        <v>53289755</v>
      </c>
      <c r="I64" s="317">
        <v>-71172170</v>
      </c>
      <c r="J64" s="316">
        <v>-1053861080</v>
      </c>
      <c r="K64" s="317">
        <v>-1077281860</v>
      </c>
    </row>
    <row r="65" spans="5:11" ht="12">
      <c r="E65" s="321"/>
      <c r="G65" s="321"/>
      <c r="I65" s="321"/>
      <c r="K65" s="321"/>
    </row>
    <row r="66" spans="2:11" ht="12">
      <c r="B66" s="324" t="s">
        <v>259</v>
      </c>
      <c r="C66" s="320"/>
      <c r="D66" s="316"/>
      <c r="E66" s="317"/>
      <c r="F66" s="316"/>
      <c r="G66" s="317"/>
      <c r="H66" s="316"/>
      <c r="I66" s="317"/>
      <c r="J66" s="316">
        <v>647820773</v>
      </c>
      <c r="K66" s="317">
        <v>601429570</v>
      </c>
    </row>
    <row r="67" spans="5:11" ht="12">
      <c r="E67" s="321"/>
      <c r="G67" s="321"/>
      <c r="I67" s="321"/>
      <c r="K67" s="321"/>
    </row>
    <row r="68" spans="2:11" ht="12">
      <c r="B68" s="329" t="s">
        <v>260</v>
      </c>
      <c r="C68" s="325"/>
      <c r="D68" s="326">
        <v>3432337535</v>
      </c>
      <c r="E68" s="327">
        <v>3394835904</v>
      </c>
      <c r="F68" s="326">
        <v>1007551799</v>
      </c>
      <c r="G68" s="327">
        <v>1050137098</v>
      </c>
      <c r="H68" s="326">
        <v>889153643</v>
      </c>
      <c r="I68" s="327">
        <v>867452848</v>
      </c>
      <c r="J68" s="326">
        <v>5329042977</v>
      </c>
      <c r="K68" s="327">
        <v>5312425850</v>
      </c>
    </row>
    <row r="69" spans="4:12" ht="12">
      <c r="D69" s="318">
        <v>0</v>
      </c>
      <c r="E69" s="318">
        <v>0</v>
      </c>
      <c r="F69" s="318">
        <v>0</v>
      </c>
      <c r="G69" s="318">
        <v>0</v>
      </c>
      <c r="H69" s="318">
        <v>0</v>
      </c>
      <c r="I69" s="318">
        <v>0</v>
      </c>
      <c r="J69" s="318">
        <v>0</v>
      </c>
      <c r="K69" s="318">
        <v>0</v>
      </c>
      <c r="L69" s="318"/>
    </row>
    <row r="70" spans="4:12" ht="12">
      <c r="D70" s="318"/>
      <c r="E70" s="318"/>
      <c r="F70" s="318"/>
      <c r="G70" s="318"/>
      <c r="H70" s="318"/>
      <c r="I70" s="318"/>
      <c r="J70" s="318"/>
      <c r="K70" s="318"/>
      <c r="L70" s="318"/>
    </row>
    <row r="71" spans="4:12" ht="12">
      <c r="D71" s="318"/>
      <c r="E71" s="318"/>
      <c r="F71" s="318"/>
      <c r="G71" s="318"/>
      <c r="H71" s="318"/>
      <c r="I71" s="318"/>
      <c r="J71" s="318"/>
      <c r="K71" s="318"/>
      <c r="L71" s="318"/>
    </row>
    <row r="72" ht="12">
      <c r="K72" s="330"/>
    </row>
    <row r="73" spans="2:8" ht="30.75" customHeight="1">
      <c r="B73" s="383" t="s">
        <v>207</v>
      </c>
      <c r="C73" s="384"/>
      <c r="D73" s="310" t="s">
        <v>208</v>
      </c>
      <c r="E73" s="310" t="s">
        <v>22</v>
      </c>
      <c r="F73" s="310" t="s">
        <v>209</v>
      </c>
      <c r="G73" s="310" t="s">
        <v>210</v>
      </c>
      <c r="H73" s="330"/>
    </row>
    <row r="74" spans="2:8" ht="12">
      <c r="B74" s="385" t="s">
        <v>261</v>
      </c>
      <c r="C74" s="386"/>
      <c r="D74" s="311">
        <v>42551</v>
      </c>
      <c r="E74" s="311">
        <v>42551</v>
      </c>
      <c r="F74" s="311">
        <v>42551</v>
      </c>
      <c r="G74" s="311">
        <v>42551</v>
      </c>
      <c r="H74" s="330"/>
    </row>
    <row r="75" spans="2:8" ht="12">
      <c r="B75" s="387"/>
      <c r="C75" s="388"/>
      <c r="D75" s="331" t="s">
        <v>19</v>
      </c>
      <c r="E75" s="331" t="s">
        <v>19</v>
      </c>
      <c r="F75" s="331" t="s">
        <v>19</v>
      </c>
      <c r="G75" s="331" t="s">
        <v>19</v>
      </c>
      <c r="H75" s="330"/>
    </row>
    <row r="76" spans="2:8" ht="12">
      <c r="B76" s="329" t="s">
        <v>262</v>
      </c>
      <c r="C76" s="332"/>
      <c r="D76" s="333">
        <v>580580787</v>
      </c>
      <c r="E76" s="333">
        <v>440780570</v>
      </c>
      <c r="F76" s="333">
        <v>-145423770</v>
      </c>
      <c r="G76" s="333">
        <v>875937587</v>
      </c>
      <c r="H76" s="330"/>
    </row>
    <row r="77" spans="2:8" ht="12">
      <c r="B77" s="334"/>
      <c r="C77" s="322" t="s">
        <v>263</v>
      </c>
      <c r="D77" s="326">
        <v>577238235</v>
      </c>
      <c r="E77" s="326">
        <v>439629985</v>
      </c>
      <c r="F77" s="326">
        <v>-145528394</v>
      </c>
      <c r="G77" s="326">
        <v>871339826</v>
      </c>
      <c r="H77" s="330"/>
    </row>
    <row r="78" spans="2:8" ht="12">
      <c r="B78" s="334"/>
      <c r="C78" s="335" t="s">
        <v>264</v>
      </c>
      <c r="D78" s="336">
        <v>524910421</v>
      </c>
      <c r="E78" s="336">
        <v>396133972</v>
      </c>
      <c r="F78" s="336">
        <v>-130549148</v>
      </c>
      <c r="G78" s="336">
        <v>790495245</v>
      </c>
      <c r="H78" s="330"/>
    </row>
    <row r="79" spans="2:8" ht="12">
      <c r="B79" s="334"/>
      <c r="C79" s="335" t="s">
        <v>265</v>
      </c>
      <c r="D79" s="336">
        <v>25479943</v>
      </c>
      <c r="E79" s="336">
        <v>1797440</v>
      </c>
      <c r="F79" s="336">
        <v>3647954</v>
      </c>
      <c r="G79" s="336">
        <v>30925337</v>
      </c>
      <c r="H79" s="330"/>
    </row>
    <row r="80" spans="2:8" ht="12">
      <c r="B80" s="334"/>
      <c r="C80" s="335" t="s">
        <v>266</v>
      </c>
      <c r="D80" s="336">
        <v>26847871</v>
      </c>
      <c r="E80" s="336">
        <v>41698573</v>
      </c>
      <c r="F80" s="336">
        <v>-18627200</v>
      </c>
      <c r="G80" s="336">
        <v>49919244</v>
      </c>
      <c r="H80" s="330"/>
    </row>
    <row r="81" spans="2:8" ht="12">
      <c r="B81" s="334"/>
      <c r="C81" s="322" t="s">
        <v>267</v>
      </c>
      <c r="D81" s="336">
        <v>3342552</v>
      </c>
      <c r="E81" s="336">
        <v>1150585</v>
      </c>
      <c r="F81" s="336">
        <v>104624</v>
      </c>
      <c r="G81" s="336">
        <v>4597761</v>
      </c>
      <c r="H81" s="330"/>
    </row>
    <row r="82" ht="12">
      <c r="H82" s="330"/>
    </row>
    <row r="83" spans="2:8" ht="12">
      <c r="B83" s="329" t="s">
        <v>268</v>
      </c>
      <c r="C83" s="337"/>
      <c r="D83" s="333">
        <v>-348457396</v>
      </c>
      <c r="E83" s="333">
        <v>-351767664</v>
      </c>
      <c r="F83" s="333">
        <v>147616903</v>
      </c>
      <c r="G83" s="333">
        <v>-552608157</v>
      </c>
      <c r="H83" s="330"/>
    </row>
    <row r="84" spans="2:8" ht="12">
      <c r="B84" s="334"/>
      <c r="C84" s="335" t="s">
        <v>269</v>
      </c>
      <c r="D84" s="336">
        <v>-127481202</v>
      </c>
      <c r="E84" s="336">
        <v>-321390083</v>
      </c>
      <c r="F84" s="336">
        <v>131093491</v>
      </c>
      <c r="G84" s="336">
        <v>-317777794</v>
      </c>
      <c r="H84" s="330"/>
    </row>
    <row r="85" spans="2:8" ht="12">
      <c r="B85" s="334"/>
      <c r="C85" s="335" t="s">
        <v>270</v>
      </c>
      <c r="D85" s="336">
        <v>-129138794</v>
      </c>
      <c r="E85" s="336">
        <v>0</v>
      </c>
      <c r="F85" s="336">
        <v>0</v>
      </c>
      <c r="G85" s="336">
        <v>-129138794</v>
      </c>
      <c r="H85" s="338"/>
    </row>
    <row r="86" spans="2:8" ht="12">
      <c r="B86" s="334"/>
      <c r="C86" s="335" t="s">
        <v>271</v>
      </c>
      <c r="D86" s="336">
        <v>-76535415</v>
      </c>
      <c r="E86" s="336">
        <v>-16961036</v>
      </c>
      <c r="F86" s="336">
        <v>19771226</v>
      </c>
      <c r="G86" s="336">
        <v>-73725225</v>
      </c>
      <c r="H86" s="338"/>
    </row>
    <row r="87" spans="2:8" ht="12">
      <c r="B87" s="334"/>
      <c r="C87" s="335" t="s">
        <v>272</v>
      </c>
      <c r="D87" s="336">
        <v>-15301985</v>
      </c>
      <c r="E87" s="336">
        <v>-13416545</v>
      </c>
      <c r="F87" s="336">
        <v>-3247814</v>
      </c>
      <c r="G87" s="336">
        <v>-31966344</v>
      </c>
      <c r="H87" s="338"/>
    </row>
    <row r="89" spans="2:8" ht="12">
      <c r="B89" s="329" t="s">
        <v>273</v>
      </c>
      <c r="C89" s="337"/>
      <c r="D89" s="326">
        <v>232123391</v>
      </c>
      <c r="E89" s="326">
        <v>89012906</v>
      </c>
      <c r="F89" s="326">
        <v>2193133</v>
      </c>
      <c r="G89" s="326">
        <v>323329430</v>
      </c>
      <c r="H89" s="330"/>
    </row>
    <row r="91" spans="2:8" ht="12">
      <c r="B91" s="319"/>
      <c r="C91" s="322" t="s">
        <v>274</v>
      </c>
      <c r="D91" s="336">
        <v>3142316</v>
      </c>
      <c r="E91" s="336">
        <v>2235206</v>
      </c>
      <c r="F91" s="336">
        <v>0</v>
      </c>
      <c r="G91" s="336">
        <v>5377522</v>
      </c>
      <c r="H91" s="338"/>
    </row>
    <row r="92" spans="2:8" ht="12">
      <c r="B92" s="319"/>
      <c r="C92" s="322" t="s">
        <v>275</v>
      </c>
      <c r="D92" s="336">
        <v>-21355268</v>
      </c>
      <c r="E92" s="336">
        <v>-12408130</v>
      </c>
      <c r="F92" s="336">
        <v>-12141148</v>
      </c>
      <c r="G92" s="336">
        <v>-45904546</v>
      </c>
      <c r="H92" s="338"/>
    </row>
    <row r="93" spans="2:8" ht="12">
      <c r="B93" s="319"/>
      <c r="C93" s="322" t="s">
        <v>276</v>
      </c>
      <c r="D93" s="336">
        <v>-23674650</v>
      </c>
      <c r="E93" s="336">
        <v>-18803573</v>
      </c>
      <c r="F93" s="336">
        <v>634439</v>
      </c>
      <c r="G93" s="336">
        <v>-41843784</v>
      </c>
      <c r="H93" s="338"/>
    </row>
    <row r="95" spans="2:8" ht="12">
      <c r="B95" s="329" t="s">
        <v>277</v>
      </c>
      <c r="C95" s="337"/>
      <c r="D95" s="326">
        <v>190235789</v>
      </c>
      <c r="E95" s="326">
        <v>60036409</v>
      </c>
      <c r="F95" s="326">
        <v>-9313576</v>
      </c>
      <c r="G95" s="326">
        <v>240958622</v>
      </c>
      <c r="H95" s="330"/>
    </row>
    <row r="97" spans="2:8" ht="12">
      <c r="B97" s="334"/>
      <c r="C97" s="322" t="s">
        <v>278</v>
      </c>
      <c r="D97" s="336">
        <v>-44349222</v>
      </c>
      <c r="E97" s="336">
        <v>-9996150</v>
      </c>
      <c r="F97" s="336">
        <v>482050</v>
      </c>
      <c r="G97" s="336">
        <v>-53863322</v>
      </c>
      <c r="H97" s="338"/>
    </row>
    <row r="98" spans="2:8" ht="24">
      <c r="B98" s="334"/>
      <c r="C98" s="322" t="s">
        <v>279</v>
      </c>
      <c r="D98" s="336">
        <v>0</v>
      </c>
      <c r="E98" s="336">
        <v>-2260389</v>
      </c>
      <c r="F98" s="336">
        <v>0</v>
      </c>
      <c r="G98" s="336">
        <v>-2260389</v>
      </c>
      <c r="H98" s="338"/>
    </row>
    <row r="100" spans="2:8" ht="12">
      <c r="B100" s="329" t="s">
        <v>280</v>
      </c>
      <c r="C100" s="337"/>
      <c r="D100" s="333">
        <v>145886567</v>
      </c>
      <c r="E100" s="333">
        <v>47779870</v>
      </c>
      <c r="F100" s="333">
        <v>-8831526</v>
      </c>
      <c r="G100" s="333">
        <v>184834911</v>
      </c>
      <c r="H100" s="330"/>
    </row>
    <row r="101" spans="2:3" ht="6" customHeight="1">
      <c r="B101" s="339"/>
      <c r="C101" s="340"/>
    </row>
    <row r="102" spans="2:8" ht="12">
      <c r="B102" s="329" t="s">
        <v>281</v>
      </c>
      <c r="C102" s="337"/>
      <c r="D102" s="333">
        <v>-2438510</v>
      </c>
      <c r="E102" s="333">
        <v>2538132</v>
      </c>
      <c r="F102" s="333">
        <v>3038592</v>
      </c>
      <c r="G102" s="333">
        <v>3138214</v>
      </c>
      <c r="H102" s="330"/>
    </row>
    <row r="103" spans="2:8" ht="12">
      <c r="B103" s="329"/>
      <c r="C103" s="337" t="s">
        <v>282</v>
      </c>
      <c r="D103" s="333">
        <v>730052</v>
      </c>
      <c r="E103" s="333">
        <v>5324565</v>
      </c>
      <c r="F103" s="333">
        <v>1544107</v>
      </c>
      <c r="G103" s="333">
        <v>7598724</v>
      </c>
      <c r="H103" s="330"/>
    </row>
    <row r="104" spans="2:9" ht="12.75" customHeight="1">
      <c r="B104" s="334"/>
      <c r="C104" s="322" t="s">
        <v>283</v>
      </c>
      <c r="D104" s="336">
        <v>730052</v>
      </c>
      <c r="E104" s="336">
        <v>653900</v>
      </c>
      <c r="F104" s="336">
        <v>214133</v>
      </c>
      <c r="G104" s="336">
        <v>1598085</v>
      </c>
      <c r="H104" s="338"/>
      <c r="I104" s="318"/>
    </row>
    <row r="105" spans="2:9" ht="12.75" customHeight="1">
      <c r="B105" s="334"/>
      <c r="C105" s="322" t="s">
        <v>284</v>
      </c>
      <c r="D105" s="336">
        <v>0</v>
      </c>
      <c r="E105" s="336">
        <v>4670665</v>
      </c>
      <c r="F105" s="336">
        <v>1329974</v>
      </c>
      <c r="G105" s="336">
        <v>6000639</v>
      </c>
      <c r="H105" s="338"/>
      <c r="I105" s="318"/>
    </row>
    <row r="106" spans="2:8" ht="12">
      <c r="B106" s="329"/>
      <c r="C106" s="337" t="s">
        <v>285</v>
      </c>
      <c r="D106" s="333">
        <v>-19246730</v>
      </c>
      <c r="E106" s="333">
        <v>-2930858</v>
      </c>
      <c r="F106" s="333">
        <v>1604161</v>
      </c>
      <c r="G106" s="333">
        <v>-20573427</v>
      </c>
      <c r="H106" s="330"/>
    </row>
    <row r="107" spans="2:9" ht="12">
      <c r="B107" s="334"/>
      <c r="C107" s="322" t="s">
        <v>286</v>
      </c>
      <c r="D107" s="336">
        <v>-752585</v>
      </c>
      <c r="E107" s="336">
        <v>-419</v>
      </c>
      <c r="F107" s="336"/>
      <c r="G107" s="336">
        <v>-753004</v>
      </c>
      <c r="H107" s="338"/>
      <c r="I107" s="318"/>
    </row>
    <row r="108" spans="2:9" ht="12">
      <c r="B108" s="334"/>
      <c r="C108" s="322" t="s">
        <v>287</v>
      </c>
      <c r="D108" s="336">
        <v>-14663565</v>
      </c>
      <c r="E108" s="336">
        <v>0</v>
      </c>
      <c r="F108" s="336"/>
      <c r="G108" s="336">
        <v>-14663565</v>
      </c>
      <c r="H108" s="338"/>
      <c r="I108" s="318"/>
    </row>
    <row r="109" spans="2:9" ht="12">
      <c r="B109" s="334"/>
      <c r="C109" s="322" t="s">
        <v>288</v>
      </c>
      <c r="D109" s="336">
        <v>-3830580</v>
      </c>
      <c r="E109" s="336">
        <v>-2930439</v>
      </c>
      <c r="F109" s="336">
        <v>1604161</v>
      </c>
      <c r="G109" s="336">
        <v>-5156858</v>
      </c>
      <c r="H109" s="338"/>
      <c r="I109" s="318"/>
    </row>
    <row r="110" spans="2:8" ht="12">
      <c r="B110" s="334"/>
      <c r="C110" s="322" t="s">
        <v>289</v>
      </c>
      <c r="D110" s="336">
        <v>142362</v>
      </c>
      <c r="E110" s="336">
        <v>208943</v>
      </c>
      <c r="F110" s="336">
        <v>9024</v>
      </c>
      <c r="G110" s="336">
        <v>360329</v>
      </c>
      <c r="H110" s="338"/>
    </row>
    <row r="111" spans="2:8" ht="12">
      <c r="B111" s="334"/>
      <c r="C111" s="322" t="s">
        <v>290</v>
      </c>
      <c r="D111" s="326">
        <v>15935806</v>
      </c>
      <c r="E111" s="326">
        <v>-64518</v>
      </c>
      <c r="F111" s="326">
        <v>-118700</v>
      </c>
      <c r="G111" s="326">
        <v>15752588</v>
      </c>
      <c r="H111" s="330"/>
    </row>
    <row r="112" spans="2:8" ht="12">
      <c r="B112" s="334"/>
      <c r="C112" s="335" t="s">
        <v>291</v>
      </c>
      <c r="D112" s="336">
        <v>24738588</v>
      </c>
      <c r="E112" s="336">
        <v>122479</v>
      </c>
      <c r="F112" s="336">
        <v>32543</v>
      </c>
      <c r="G112" s="336">
        <v>24893610</v>
      </c>
      <c r="H112" s="338"/>
    </row>
    <row r="113" spans="2:8" ht="12">
      <c r="B113" s="334"/>
      <c r="C113" s="335" t="s">
        <v>292</v>
      </c>
      <c r="D113" s="336">
        <v>-8802782</v>
      </c>
      <c r="E113" s="336">
        <v>-186997</v>
      </c>
      <c r="F113" s="336">
        <v>-151243</v>
      </c>
      <c r="G113" s="336">
        <v>-9141022</v>
      </c>
      <c r="H113" s="338"/>
    </row>
    <row r="114" ht="6.75" customHeight="1"/>
    <row r="115" spans="2:8" ht="24">
      <c r="B115" s="341"/>
      <c r="C115" s="322" t="s">
        <v>293</v>
      </c>
      <c r="D115" s="336">
        <v>4164794</v>
      </c>
      <c r="E115" s="336">
        <v>0</v>
      </c>
      <c r="F115" s="336">
        <v>0</v>
      </c>
      <c r="G115" s="336">
        <v>4164794</v>
      </c>
      <c r="H115" s="338"/>
    </row>
    <row r="116" spans="2:8" ht="12">
      <c r="B116" s="342"/>
      <c r="C116" s="322" t="s">
        <v>294</v>
      </c>
      <c r="D116" s="333">
        <v>113584</v>
      </c>
      <c r="E116" s="333">
        <v>0</v>
      </c>
      <c r="F116" s="333">
        <v>0</v>
      </c>
      <c r="G116" s="333">
        <v>113584</v>
      </c>
      <c r="H116" s="343"/>
    </row>
    <row r="117" spans="2:8" ht="12">
      <c r="B117" s="329"/>
      <c r="C117" s="335" t="s">
        <v>295</v>
      </c>
      <c r="D117" s="336">
        <v>80040</v>
      </c>
      <c r="E117" s="336">
        <v>0</v>
      </c>
      <c r="F117" s="336">
        <v>0</v>
      </c>
      <c r="G117" s="336">
        <v>80040</v>
      </c>
      <c r="H117" s="338"/>
    </row>
    <row r="118" spans="2:8" ht="12">
      <c r="B118" s="329"/>
      <c r="C118" s="335" t="s">
        <v>296</v>
      </c>
      <c r="D118" s="336">
        <v>33544</v>
      </c>
      <c r="E118" s="336">
        <v>0</v>
      </c>
      <c r="F118" s="336">
        <v>0</v>
      </c>
      <c r="G118" s="336">
        <v>33544</v>
      </c>
      <c r="H118" s="338"/>
    </row>
    <row r="120" spans="2:8" ht="12">
      <c r="B120" s="329" t="s">
        <v>297</v>
      </c>
      <c r="C120" s="337"/>
      <c r="D120" s="333">
        <v>147726435</v>
      </c>
      <c r="E120" s="333">
        <v>50318002</v>
      </c>
      <c r="F120" s="333">
        <v>-5792934</v>
      </c>
      <c r="G120" s="333">
        <v>192251503</v>
      </c>
      <c r="H120" s="343"/>
    </row>
    <row r="122" spans="2:8" ht="12">
      <c r="B122" s="334"/>
      <c r="C122" s="322" t="s">
        <v>298</v>
      </c>
      <c r="D122" s="336">
        <v>-21251068</v>
      </c>
      <c r="E122" s="336">
        <v>-11164321</v>
      </c>
      <c r="F122" s="336">
        <v>2207817</v>
      </c>
      <c r="G122" s="336">
        <v>-30207572</v>
      </c>
      <c r="H122" s="338"/>
    </row>
    <row r="124" spans="2:8" ht="12">
      <c r="B124" s="329" t="s">
        <v>299</v>
      </c>
      <c r="C124" s="337"/>
      <c r="D124" s="326">
        <v>126475367</v>
      </c>
      <c r="E124" s="326">
        <v>39153681</v>
      </c>
      <c r="F124" s="326">
        <v>-3585117</v>
      </c>
      <c r="G124" s="326">
        <v>162043931</v>
      </c>
      <c r="H124" s="330"/>
    </row>
    <row r="125" spans="2:8" ht="12">
      <c r="B125" s="334"/>
      <c r="C125" s="322" t="s">
        <v>300</v>
      </c>
      <c r="D125" s="336">
        <v>0</v>
      </c>
      <c r="E125" s="336">
        <v>0</v>
      </c>
      <c r="F125" s="336">
        <v>0</v>
      </c>
      <c r="G125" s="336">
        <v>0</v>
      </c>
      <c r="H125" s="338"/>
    </row>
    <row r="126" spans="2:8" ht="12">
      <c r="B126" s="329" t="s">
        <v>301</v>
      </c>
      <c r="C126" s="322"/>
      <c r="D126" s="326">
        <v>126475367</v>
      </c>
      <c r="E126" s="326">
        <v>39153681</v>
      </c>
      <c r="F126" s="326">
        <v>-3585117</v>
      </c>
      <c r="G126" s="326">
        <v>162043931</v>
      </c>
      <c r="H126" s="330"/>
    </row>
    <row r="127" ht="6" customHeight="1"/>
    <row r="128" spans="2:8" ht="12">
      <c r="B128" s="334"/>
      <c r="C128" s="322" t="s">
        <v>302</v>
      </c>
      <c r="D128" s="326">
        <v>126475367</v>
      </c>
      <c r="E128" s="326">
        <v>39153681</v>
      </c>
      <c r="F128" s="326">
        <v>-3585117</v>
      </c>
      <c r="G128" s="326">
        <v>162043931</v>
      </c>
      <c r="H128" s="330"/>
    </row>
    <row r="129" spans="2:8" ht="12" customHeight="1">
      <c r="B129" s="334"/>
      <c r="C129" s="337" t="s">
        <v>303</v>
      </c>
      <c r="D129" s="326"/>
      <c r="E129" s="326"/>
      <c r="F129" s="326"/>
      <c r="G129" s="326">
        <v>110044684</v>
      </c>
      <c r="H129" s="338"/>
    </row>
    <row r="130" spans="2:8" ht="12">
      <c r="B130" s="334"/>
      <c r="C130" s="337" t="s">
        <v>304</v>
      </c>
      <c r="D130" s="333"/>
      <c r="E130" s="333"/>
      <c r="F130" s="333"/>
      <c r="G130" s="333">
        <v>51999247</v>
      </c>
      <c r="H130" s="338"/>
    </row>
    <row r="132" spans="4:7" s="344" customFormat="1" ht="12">
      <c r="D132" s="344">
        <v>0</v>
      </c>
      <c r="E132" s="344">
        <v>0</v>
      </c>
      <c r="F132" s="344">
        <v>0</v>
      </c>
      <c r="G132" s="344">
        <v>0</v>
      </c>
    </row>
    <row r="133" spans="4:8" ht="12">
      <c r="D133" s="318"/>
      <c r="E133" s="318"/>
      <c r="F133" s="318"/>
      <c r="G133" s="318"/>
      <c r="H133" s="318"/>
    </row>
    <row r="134" spans="4:7" ht="12">
      <c r="D134" s="318"/>
      <c r="E134" s="318"/>
      <c r="F134" s="318"/>
      <c r="G134" s="318"/>
    </row>
    <row r="136" spans="2:7" ht="12" customHeight="1">
      <c r="B136" s="383" t="s">
        <v>3</v>
      </c>
      <c r="C136" s="384"/>
      <c r="D136" s="310" t="s">
        <v>208</v>
      </c>
      <c r="E136" s="310" t="s">
        <v>22</v>
      </c>
      <c r="F136" s="310" t="s">
        <v>209</v>
      </c>
      <c r="G136" s="310" t="s">
        <v>210</v>
      </c>
    </row>
    <row r="137" spans="2:7" ht="12">
      <c r="B137" s="385" t="s">
        <v>305</v>
      </c>
      <c r="C137" s="386"/>
      <c r="D137" s="311">
        <v>42551</v>
      </c>
      <c r="E137" s="311">
        <v>42551</v>
      </c>
      <c r="F137" s="311">
        <v>42551</v>
      </c>
      <c r="G137" s="311">
        <v>42551</v>
      </c>
    </row>
    <row r="138" spans="2:7" ht="12">
      <c r="B138" s="387"/>
      <c r="C138" s="388"/>
      <c r="D138" s="331" t="s">
        <v>19</v>
      </c>
      <c r="E138" s="331" t="s">
        <v>19</v>
      </c>
      <c r="F138" s="331" t="s">
        <v>19</v>
      </c>
      <c r="G138" s="331" t="s">
        <v>19</v>
      </c>
    </row>
    <row r="140" spans="2:12" ht="12">
      <c r="B140" s="329"/>
      <c r="C140" s="335" t="s">
        <v>306</v>
      </c>
      <c r="D140" s="316">
        <v>44352660</v>
      </c>
      <c r="E140" s="316">
        <v>57380997</v>
      </c>
      <c r="F140" s="316">
        <v>-16088933</v>
      </c>
      <c r="G140" s="316">
        <v>85644724</v>
      </c>
      <c r="K140" s="333">
        <v>85644724</v>
      </c>
      <c r="L140" s="318">
        <v>0</v>
      </c>
    </row>
    <row r="141" spans="2:12" ht="12">
      <c r="B141" s="329"/>
      <c r="C141" s="335" t="s">
        <v>307</v>
      </c>
      <c r="D141" s="316">
        <v>-4133847</v>
      </c>
      <c r="E141" s="316">
        <v>-16368550</v>
      </c>
      <c r="F141" s="316">
        <v>18627425</v>
      </c>
      <c r="G141" s="316">
        <v>-1874972</v>
      </c>
      <c r="K141" s="333">
        <v>-1874972</v>
      </c>
      <c r="L141" s="318">
        <v>0</v>
      </c>
    </row>
    <row r="142" spans="2:12" ht="12">
      <c r="B142" s="329"/>
      <c r="C142" s="335" t="s">
        <v>308</v>
      </c>
      <c r="D142" s="316">
        <v>-11983512</v>
      </c>
      <c r="E142" s="316">
        <v>-55540760</v>
      </c>
      <c r="F142" s="316">
        <v>9095973</v>
      </c>
      <c r="G142" s="316">
        <v>-58428299</v>
      </c>
      <c r="H142" s="338"/>
      <c r="K142" s="333">
        <v>-58428299</v>
      </c>
      <c r="L142" s="318">
        <v>0</v>
      </c>
    </row>
  </sheetData>
  <sheetProtection/>
  <mergeCells count="17">
    <mergeCell ref="B73:C73"/>
    <mergeCell ref="B74:C75"/>
    <mergeCell ref="B136:C136"/>
    <mergeCell ref="B137:C138"/>
    <mergeCell ref="B34:C34"/>
    <mergeCell ref="B3:C3"/>
    <mergeCell ref="B35:C36"/>
    <mergeCell ref="D3:E3"/>
    <mergeCell ref="F3:G3"/>
    <mergeCell ref="H3:I3"/>
    <mergeCell ref="J3:K3"/>
    <mergeCell ref="B58:C58"/>
    <mergeCell ref="B4:C5"/>
    <mergeCell ref="D34:E34"/>
    <mergeCell ref="F34:G34"/>
    <mergeCell ref="H34:I34"/>
    <mergeCell ref="J34:K3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5"/>
  <sheetViews>
    <sheetView showGridLines="0" zoomScale="90" zoomScaleNormal="90" zoomScalePageLayoutView="0" workbookViewId="0" topLeftCell="A1">
      <selection activeCell="F21" sqref="F21"/>
    </sheetView>
  </sheetViews>
  <sheetFormatPr defaultColWidth="4.00390625" defaultRowHeight="12.75"/>
  <cols>
    <col min="1" max="1" width="2.7109375" style="24" customWidth="1"/>
    <col min="2" max="2" width="23.28125" style="24" customWidth="1"/>
    <col min="3" max="3" width="14.8515625" style="24" customWidth="1"/>
    <col min="4" max="4" width="12.8515625" style="24" customWidth="1"/>
    <col min="5" max="5" width="13.28125" style="24" customWidth="1"/>
    <col min="6" max="6" width="14.8515625" style="24" hidden="1" customWidth="1"/>
    <col min="7" max="7" width="17.7109375" style="24" customWidth="1"/>
    <col min="8" max="16384" width="4.00390625" style="24" customWidth="1"/>
  </cols>
  <sheetData>
    <row r="3" spans="2:7" ht="14.25">
      <c r="B3" s="142"/>
      <c r="C3" s="305" t="s">
        <v>69</v>
      </c>
      <c r="D3" s="305" t="s">
        <v>86</v>
      </c>
      <c r="E3" s="346" t="s">
        <v>87</v>
      </c>
      <c r="F3" s="346"/>
      <c r="G3" s="305" t="s">
        <v>88</v>
      </c>
    </row>
    <row r="4" spans="2:7" ht="14.25">
      <c r="B4" s="142" t="s">
        <v>63</v>
      </c>
      <c r="C4" s="305" t="s">
        <v>16</v>
      </c>
      <c r="D4" s="305" t="s">
        <v>51</v>
      </c>
      <c r="E4" s="346" t="s">
        <v>90</v>
      </c>
      <c r="F4" s="346"/>
      <c r="G4" s="305"/>
    </row>
    <row r="5" spans="2:7" ht="14.25">
      <c r="B5" s="142"/>
      <c r="C5" s="143">
        <v>42522</v>
      </c>
      <c r="D5" s="306"/>
      <c r="E5" s="401">
        <v>42522</v>
      </c>
      <c r="F5" s="401">
        <v>42064</v>
      </c>
      <c r="G5" s="401">
        <v>42522</v>
      </c>
    </row>
    <row r="6" ht="6" customHeight="1"/>
    <row r="7" spans="2:7" s="33" customFormat="1" ht="17.25" customHeight="1" thickBot="1">
      <c r="B7" s="144" t="s">
        <v>164</v>
      </c>
      <c r="C7" s="271">
        <v>5320</v>
      </c>
      <c r="D7" s="273">
        <v>0.052</v>
      </c>
      <c r="E7" s="271">
        <v>1800</v>
      </c>
      <c r="F7" s="272">
        <v>1750.587</v>
      </c>
      <c r="G7" s="272">
        <v>2682.56333830104</v>
      </c>
    </row>
    <row r="8" spans="2:7" ht="6" customHeight="1">
      <c r="B8" s="131"/>
      <c r="C8" s="131"/>
      <c r="D8" s="131"/>
      <c r="E8" s="131"/>
      <c r="F8" s="131"/>
      <c r="G8" s="131"/>
    </row>
    <row r="9" spans="2:7" s="33" customFormat="1" ht="18" customHeight="1">
      <c r="B9" s="238" t="s">
        <v>17</v>
      </c>
      <c r="C9" s="239">
        <v>5320</v>
      </c>
      <c r="D9" s="240">
        <v>0.052</v>
      </c>
      <c r="E9" s="239">
        <v>1800</v>
      </c>
      <c r="F9" s="239">
        <v>1750.587</v>
      </c>
      <c r="G9" s="239">
        <v>2682.56333830104</v>
      </c>
    </row>
    <row r="10" spans="2:7" s="244" customFormat="1" ht="3" customHeight="1">
      <c r="B10" s="241"/>
      <c r="C10" s="242"/>
      <c r="D10" s="243"/>
      <c r="E10" s="242"/>
      <c r="F10" s="242"/>
      <c r="G10" s="242"/>
    </row>
    <row r="11" spans="2:7" ht="15.75" customHeight="1">
      <c r="B11" s="138" t="s">
        <v>89</v>
      </c>
      <c r="C11" s="138"/>
      <c r="D11" s="138"/>
      <c r="E11" s="138"/>
      <c r="F11" s="138"/>
      <c r="G11" s="138"/>
    </row>
    <row r="12" spans="2:7" ht="14.25" customHeight="1">
      <c r="B12" s="138"/>
      <c r="C12" s="138"/>
      <c r="D12" s="138"/>
      <c r="E12" s="138"/>
      <c r="F12" s="138"/>
      <c r="G12" s="139"/>
    </row>
    <row r="13" spans="3:6" ht="15.75" customHeight="1">
      <c r="C13" s="69"/>
      <c r="E13" s="69"/>
      <c r="F13" s="70"/>
    </row>
    <row r="14" ht="6" customHeight="1"/>
    <row r="15" ht="14.25">
      <c r="F15" s="69"/>
    </row>
    <row r="16" spans="3:6" ht="14.25">
      <c r="C16" s="101"/>
      <c r="D16"/>
      <c r="E16" s="70"/>
      <c r="F16" s="101"/>
    </row>
    <row r="17" spans="4:6" ht="14.25">
      <c r="D17" s="122"/>
      <c r="F17" s="69"/>
    </row>
    <row r="18" spans="3:6" ht="14.25">
      <c r="C18" s="70"/>
      <c r="F18" s="69"/>
    </row>
    <row r="19" spans="3:6" ht="14.25">
      <c r="C19" s="121"/>
      <c r="F19" s="70"/>
    </row>
    <row r="20" ht="14.25">
      <c r="C20" s="121"/>
    </row>
    <row r="21" ht="14.25">
      <c r="C21" s="121"/>
    </row>
    <row r="22" ht="14.25">
      <c r="C22" s="121"/>
    </row>
    <row r="23" ht="14.25">
      <c r="C23" s="121"/>
    </row>
    <row r="24" ht="14.25">
      <c r="C24" s="121"/>
    </row>
    <row r="25" ht="14.25">
      <c r="C25" s="121"/>
    </row>
  </sheetData>
  <sheetProtection/>
  <mergeCells count="2">
    <mergeCell ref="E3:F3"/>
    <mergeCell ref="E4:F4"/>
  </mergeCells>
  <printOptions horizontalCentered="1" verticalCentered="1"/>
  <pageMargins left="0.2" right="0.25" top="0.64" bottom="1" header="0" footer="0"/>
  <pageSetup fitToHeight="1" fitToWidth="1"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32"/>
  <sheetViews>
    <sheetView showGridLines="0" zoomScalePageLayoutView="0" workbookViewId="0" topLeftCell="A1">
      <selection activeCell="F21" sqref="F21"/>
    </sheetView>
  </sheetViews>
  <sheetFormatPr defaultColWidth="11.421875" defaultRowHeight="12.75"/>
  <cols>
    <col min="1" max="1" width="34.140625" style="0" bestFit="1" customWidth="1"/>
    <col min="2" max="2" width="13.8515625" style="0" customWidth="1"/>
    <col min="3" max="3" width="14.28125" style="0" customWidth="1"/>
    <col min="4" max="4" width="1.421875" style="0" customWidth="1"/>
    <col min="5" max="5" width="12.7109375" style="0" customWidth="1"/>
    <col min="6" max="6" width="9.8515625" style="0" customWidth="1"/>
    <col min="7" max="7" width="7.8515625" style="0" hidden="1" customWidth="1"/>
    <col min="8" max="8" width="8.140625" style="0" customWidth="1"/>
  </cols>
  <sheetData>
    <row r="3" spans="1:7" ht="16.5" customHeight="1">
      <c r="A3" s="348" t="s">
        <v>121</v>
      </c>
      <c r="B3" s="348"/>
      <c r="C3" s="348"/>
      <c r="D3" s="348"/>
      <c r="E3" s="348"/>
      <c r="F3" s="348"/>
      <c r="G3" s="348"/>
    </row>
    <row r="4" spans="1:7" ht="4.5" customHeight="1">
      <c r="A4" s="348"/>
      <c r="B4" s="348"/>
      <c r="C4" s="348"/>
      <c r="D4" s="348"/>
      <c r="E4" s="348"/>
      <c r="F4" s="348"/>
      <c r="G4" s="348"/>
    </row>
    <row r="5" spans="1:7" ht="15" customHeight="1">
      <c r="A5" s="349" t="s">
        <v>130</v>
      </c>
      <c r="B5" s="349"/>
      <c r="C5" s="349"/>
      <c r="D5" s="400"/>
      <c r="E5" s="400"/>
      <c r="F5" s="400"/>
      <c r="G5" s="400"/>
    </row>
    <row r="6" spans="1:7" ht="12.75">
      <c r="A6" s="350" t="s">
        <v>117</v>
      </c>
      <c r="B6" s="350"/>
      <c r="C6" s="350"/>
      <c r="D6" s="350"/>
      <c r="E6" s="350"/>
      <c r="F6" s="350"/>
      <c r="G6" s="350"/>
    </row>
    <row r="7" spans="1:2" ht="14.25" customHeight="1">
      <c r="A7" s="219"/>
      <c r="B7" s="219"/>
    </row>
    <row r="8" spans="1:7" ht="25.5" customHeight="1">
      <c r="A8" s="288" t="s">
        <v>206</v>
      </c>
      <c r="B8" s="347" t="s">
        <v>25</v>
      </c>
      <c r="C8" s="347"/>
      <c r="E8" s="347" t="s">
        <v>205</v>
      </c>
      <c r="F8" s="347"/>
      <c r="G8" s="347"/>
    </row>
    <row r="9" spans="1:7" ht="12.75">
      <c r="A9" s="198"/>
      <c r="B9" s="197">
        <v>42522</v>
      </c>
      <c r="C9" s="197">
        <v>42156</v>
      </c>
      <c r="E9" s="197">
        <v>42522</v>
      </c>
      <c r="F9" s="233">
        <v>42156</v>
      </c>
      <c r="G9" s="233">
        <v>42064</v>
      </c>
    </row>
    <row r="10" spans="1:5" ht="12.75">
      <c r="A10" s="200"/>
      <c r="B10" s="200"/>
      <c r="C10" s="200"/>
      <c r="E10" s="200"/>
    </row>
    <row r="11" spans="1:5" ht="14.25" thickBot="1">
      <c r="A11" s="178" t="s">
        <v>121</v>
      </c>
      <c r="B11" s="201"/>
      <c r="C11" s="201"/>
      <c r="E11" s="201"/>
    </row>
    <row r="12" spans="1:7" ht="13.5">
      <c r="A12" s="202"/>
      <c r="B12" s="203"/>
      <c r="C12" s="203"/>
      <c r="E12" s="203"/>
      <c r="F12" s="203"/>
      <c r="G12" s="203"/>
    </row>
    <row r="13" spans="1:7" ht="14.25" thickBot="1">
      <c r="A13" s="234" t="s">
        <v>120</v>
      </c>
      <c r="B13" s="204">
        <v>394969</v>
      </c>
      <c r="C13" s="204">
        <v>0</v>
      </c>
      <c r="E13" s="204">
        <v>394969</v>
      </c>
      <c r="F13" s="204">
        <v>0</v>
      </c>
      <c r="G13" s="204">
        <v>0</v>
      </c>
    </row>
    <row r="14" spans="1:7" ht="13.5">
      <c r="A14" s="205" t="s">
        <v>123</v>
      </c>
      <c r="B14" s="203">
        <v>264433</v>
      </c>
      <c r="C14" s="203">
        <v>0</v>
      </c>
      <c r="E14" s="203">
        <v>264433</v>
      </c>
      <c r="F14" s="203">
        <v>0</v>
      </c>
      <c r="G14" s="203">
        <v>0</v>
      </c>
    </row>
    <row r="15" spans="1:7" ht="13.5">
      <c r="A15" s="206" t="s">
        <v>122</v>
      </c>
      <c r="B15" s="207">
        <v>83488</v>
      </c>
      <c r="C15" s="207">
        <v>0</v>
      </c>
      <c r="E15" s="207">
        <v>83488</v>
      </c>
      <c r="F15" s="207">
        <v>0</v>
      </c>
      <c r="G15" s="207">
        <v>0</v>
      </c>
    </row>
    <row r="16" spans="1:7" ht="13.5">
      <c r="A16" s="206" t="s">
        <v>125</v>
      </c>
      <c r="B16" s="207">
        <v>42542</v>
      </c>
      <c r="C16" s="207">
        <v>0</v>
      </c>
      <c r="E16" s="207">
        <v>42542</v>
      </c>
      <c r="F16" s="207">
        <v>0</v>
      </c>
      <c r="G16" s="207">
        <v>0</v>
      </c>
    </row>
    <row r="17" spans="1:7" ht="14.25" thickBot="1">
      <c r="A17" s="208" t="s">
        <v>124</v>
      </c>
      <c r="B17" s="201">
        <v>4506</v>
      </c>
      <c r="C17" s="201">
        <v>0</v>
      </c>
      <c r="E17" s="201">
        <v>4506</v>
      </c>
      <c r="F17" s="201">
        <v>0</v>
      </c>
      <c r="G17" s="201">
        <v>0</v>
      </c>
    </row>
    <row r="18" spans="1:7" ht="14.25" thickBot="1">
      <c r="A18" s="209"/>
      <c r="B18" s="211"/>
      <c r="C18" s="211"/>
      <c r="E18" s="210"/>
      <c r="F18" s="210"/>
      <c r="G18" s="211"/>
    </row>
    <row r="19" spans="1:7" ht="14.25" thickBot="1">
      <c r="A19" s="234" t="s">
        <v>61</v>
      </c>
      <c r="B19" s="204">
        <v>395526</v>
      </c>
      <c r="C19" s="204">
        <v>0</v>
      </c>
      <c r="E19" s="204">
        <v>395526</v>
      </c>
      <c r="F19" s="204">
        <v>0</v>
      </c>
      <c r="G19" s="204">
        <v>0</v>
      </c>
    </row>
    <row r="20" spans="1:7" ht="13.5">
      <c r="A20" s="205" t="s">
        <v>126</v>
      </c>
      <c r="B20" s="203">
        <v>18767</v>
      </c>
      <c r="C20" s="203">
        <v>0</v>
      </c>
      <c r="E20" s="203">
        <v>18767</v>
      </c>
      <c r="F20" s="203">
        <v>0</v>
      </c>
      <c r="G20" s="203">
        <v>0</v>
      </c>
    </row>
    <row r="21" spans="1:7" ht="13.5">
      <c r="A21" s="206" t="s">
        <v>127</v>
      </c>
      <c r="B21" s="207">
        <v>192773</v>
      </c>
      <c r="C21" s="207">
        <v>0</v>
      </c>
      <c r="E21" s="207">
        <v>192773</v>
      </c>
      <c r="F21" s="207">
        <v>0</v>
      </c>
      <c r="G21" s="207">
        <v>0</v>
      </c>
    </row>
    <row r="22" spans="1:7" ht="13.5">
      <c r="A22" s="206" t="s">
        <v>128</v>
      </c>
      <c r="B22" s="207">
        <v>118205</v>
      </c>
      <c r="C22" s="207">
        <v>0</v>
      </c>
      <c r="E22" s="207">
        <v>118205</v>
      </c>
      <c r="F22" s="207">
        <v>0</v>
      </c>
      <c r="G22" s="207">
        <v>0</v>
      </c>
    </row>
    <row r="23" spans="1:7" ht="14.25" thickBot="1">
      <c r="A23" s="208" t="s">
        <v>129</v>
      </c>
      <c r="B23" s="201">
        <v>65781</v>
      </c>
      <c r="C23" s="201">
        <v>0</v>
      </c>
      <c r="E23" s="201">
        <v>65781</v>
      </c>
      <c r="F23" s="201">
        <v>0</v>
      </c>
      <c r="G23" s="201">
        <v>0</v>
      </c>
    </row>
    <row r="24" spans="1:7" ht="14.25" hidden="1" thickBot="1">
      <c r="A24" s="212" t="s">
        <v>131</v>
      </c>
      <c r="B24" s="201">
        <v>0</v>
      </c>
      <c r="C24" s="201">
        <v>0</v>
      </c>
      <c r="E24" s="201">
        <v>0</v>
      </c>
      <c r="F24" s="201">
        <v>0</v>
      </c>
      <c r="G24" s="201">
        <v>0</v>
      </c>
    </row>
    <row r="25" spans="1:7" ht="14.25" thickBot="1">
      <c r="A25" s="213"/>
      <c r="B25" s="214"/>
      <c r="C25" s="214"/>
      <c r="F25" s="214"/>
      <c r="G25" s="214"/>
    </row>
    <row r="26" spans="1:7" ht="14.25" thickBot="1">
      <c r="A26" s="235" t="s">
        <v>121</v>
      </c>
      <c r="B26" s="236">
        <v>790495</v>
      </c>
      <c r="C26" s="236">
        <v>0</v>
      </c>
      <c r="E26" s="236">
        <v>790495</v>
      </c>
      <c r="F26" s="236">
        <v>0</v>
      </c>
      <c r="G26" s="266">
        <v>0</v>
      </c>
    </row>
    <row r="27" ht="13.5">
      <c r="A27" s="215"/>
    </row>
    <row r="28" ht="13.5">
      <c r="A28" s="169"/>
    </row>
    <row r="29" spans="1:7" ht="14.25">
      <c r="A29" s="216" t="s">
        <v>324</v>
      </c>
      <c r="B29" s="267">
        <v>200001</v>
      </c>
      <c r="C29" s="267">
        <v>200001</v>
      </c>
      <c r="D29" s="199"/>
      <c r="E29" s="268"/>
      <c r="F29" s="218">
        <v>200001</v>
      </c>
      <c r="G29" s="217"/>
    </row>
    <row r="31" ht="12" customHeight="1">
      <c r="A31" s="257"/>
    </row>
    <row r="32" ht="12.75" customHeight="1">
      <c r="A32" s="257"/>
    </row>
  </sheetData>
  <sheetProtection/>
  <mergeCells count="5">
    <mergeCell ref="B8:C8"/>
    <mergeCell ref="E8:G8"/>
    <mergeCell ref="A3:G4"/>
    <mergeCell ref="A5:G5"/>
    <mergeCell ref="A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zoomScalePageLayoutView="0" workbookViewId="0" topLeftCell="A3">
      <selection activeCell="F21" sqref="F21"/>
    </sheetView>
  </sheetViews>
  <sheetFormatPr defaultColWidth="7.28125" defaultRowHeight="12.75"/>
  <cols>
    <col min="1" max="1" width="7.8515625" style="3" customWidth="1"/>
    <col min="2" max="2" width="67.57421875" style="3" customWidth="1"/>
    <col min="3" max="3" width="12.8515625" style="47" customWidth="1"/>
    <col min="4" max="16384" width="7.28125" style="3" customWidth="1"/>
  </cols>
  <sheetData>
    <row r="1" ht="12.75">
      <c r="C1" s="286" t="s">
        <v>163</v>
      </c>
    </row>
    <row r="2" ht="12.75">
      <c r="C2" s="269" t="s">
        <v>186</v>
      </c>
    </row>
    <row r="3" spans="1:3" s="2" customFormat="1" ht="28.5" customHeight="1">
      <c r="A3" s="3"/>
      <c r="B3" s="153" t="s">
        <v>136</v>
      </c>
      <c r="C3" s="154">
        <v>42522</v>
      </c>
    </row>
    <row r="4" spans="2:3" ht="3" customHeight="1">
      <c r="B4" s="129"/>
      <c r="C4" s="123"/>
    </row>
    <row r="5" spans="2:7" ht="16.5" customHeight="1">
      <c r="B5" s="155" t="s">
        <v>147</v>
      </c>
      <c r="C5" s="264">
        <v>875938</v>
      </c>
      <c r="D5" s="408"/>
      <c r="E5" s="399"/>
      <c r="F5" s="399"/>
      <c r="G5" s="399"/>
    </row>
    <row r="6" spans="2:3" ht="16.5" customHeight="1">
      <c r="B6" s="156" t="s">
        <v>148</v>
      </c>
      <c r="C6" s="259">
        <v>871340</v>
      </c>
    </row>
    <row r="7" spans="2:3" ht="16.5" customHeight="1">
      <c r="B7" s="156" t="s">
        <v>149</v>
      </c>
      <c r="C7" s="259">
        <v>4598</v>
      </c>
    </row>
    <row r="8" spans="2:3" ht="16.5" customHeight="1">
      <c r="B8" s="155" t="s">
        <v>150</v>
      </c>
      <c r="C8" s="264">
        <v>-552609</v>
      </c>
    </row>
    <row r="9" spans="2:3" ht="16.5" customHeight="1">
      <c r="B9" s="156" t="s">
        <v>151</v>
      </c>
      <c r="C9" s="259">
        <v>-317778</v>
      </c>
    </row>
    <row r="10" spans="2:3" ht="16.5" customHeight="1">
      <c r="B10" s="156" t="s">
        <v>152</v>
      </c>
      <c r="C10" s="259">
        <v>-129139</v>
      </c>
    </row>
    <row r="11" spans="2:3" ht="16.5" customHeight="1">
      <c r="B11" s="156" t="s">
        <v>153</v>
      </c>
      <c r="C11" s="259">
        <v>-73725</v>
      </c>
    </row>
    <row r="12" spans="2:3" ht="16.5" customHeight="1">
      <c r="B12" s="156" t="s">
        <v>154</v>
      </c>
      <c r="C12" s="259">
        <v>-31967</v>
      </c>
    </row>
    <row r="13" spans="2:3" ht="18.75" customHeight="1">
      <c r="B13" s="155" t="s">
        <v>155</v>
      </c>
      <c r="C13" s="264">
        <v>323329</v>
      </c>
    </row>
    <row r="14" spans="2:3" ht="18.75" customHeight="1" hidden="1">
      <c r="B14" s="156" t="s">
        <v>48</v>
      </c>
      <c r="C14" s="157">
        <v>5378</v>
      </c>
    </row>
    <row r="15" spans="2:3" ht="18.75" customHeight="1">
      <c r="B15" s="156" t="s">
        <v>78</v>
      </c>
      <c r="C15" s="259">
        <v>-45905</v>
      </c>
    </row>
    <row r="16" spans="2:3" ht="16.5" customHeight="1">
      <c r="B16" s="156" t="s">
        <v>156</v>
      </c>
      <c r="C16" s="259">
        <v>-41844</v>
      </c>
    </row>
    <row r="17" spans="2:3" ht="16.5" customHeight="1">
      <c r="B17" s="155" t="s">
        <v>157</v>
      </c>
      <c r="C17" s="264">
        <v>240958</v>
      </c>
    </row>
    <row r="18" spans="2:3" ht="16.5" customHeight="1">
      <c r="B18" s="156" t="s">
        <v>158</v>
      </c>
      <c r="C18" s="259">
        <v>-53863</v>
      </c>
    </row>
    <row r="19" spans="2:3" ht="16.5" customHeight="1">
      <c r="B19" s="156" t="s">
        <v>159</v>
      </c>
      <c r="C19" s="259">
        <v>-2260</v>
      </c>
    </row>
    <row r="20" spans="2:3" ht="18" customHeight="1">
      <c r="B20" s="155" t="s">
        <v>59</v>
      </c>
      <c r="C20" s="264">
        <v>184835</v>
      </c>
    </row>
    <row r="21" spans="2:3" ht="12.75">
      <c r="B21" s="155" t="s">
        <v>160</v>
      </c>
      <c r="C21" s="264">
        <v>3138</v>
      </c>
    </row>
    <row r="22" spans="2:3" ht="12.75">
      <c r="B22" s="156" t="s">
        <v>161</v>
      </c>
      <c r="C22" s="259">
        <v>7599</v>
      </c>
    </row>
    <row r="23" spans="2:3" ht="16.5" customHeight="1">
      <c r="B23" s="159" t="s">
        <v>162</v>
      </c>
      <c r="C23" s="259">
        <v>-20573</v>
      </c>
    </row>
    <row r="24" spans="2:3" ht="12.75">
      <c r="B24" s="159" t="s">
        <v>140</v>
      </c>
      <c r="C24" s="259">
        <v>360</v>
      </c>
    </row>
    <row r="25" spans="2:3" ht="16.5" customHeight="1">
      <c r="B25" s="159" t="s">
        <v>141</v>
      </c>
      <c r="C25" s="259">
        <v>15752</v>
      </c>
    </row>
    <row r="26" spans="2:3" ht="18" customHeight="1">
      <c r="B26" s="155" t="s">
        <v>79</v>
      </c>
      <c r="C26" s="264">
        <v>4279</v>
      </c>
    </row>
    <row r="27" spans="2:3" ht="18" customHeight="1" hidden="1">
      <c r="B27" s="156" t="s">
        <v>49</v>
      </c>
      <c r="C27" s="157">
        <v>0</v>
      </c>
    </row>
    <row r="28" spans="2:3" ht="18" customHeight="1">
      <c r="B28" s="156" t="s">
        <v>142</v>
      </c>
      <c r="C28" s="259">
        <v>114</v>
      </c>
    </row>
    <row r="29" spans="2:3" ht="18" customHeight="1">
      <c r="B29" s="156" t="s">
        <v>143</v>
      </c>
      <c r="C29" s="157">
        <v>4165</v>
      </c>
    </row>
    <row r="30" spans="2:3" ht="18" customHeight="1" hidden="1">
      <c r="B30" s="156" t="s">
        <v>80</v>
      </c>
      <c r="C30" s="265">
        <v>0</v>
      </c>
    </row>
    <row r="31" spans="2:3" ht="18" customHeight="1">
      <c r="B31" s="155" t="s">
        <v>144</v>
      </c>
      <c r="C31" s="264">
        <v>192252</v>
      </c>
    </row>
    <row r="32" spans="2:3" ht="16.5" customHeight="1">
      <c r="B32" s="156" t="s">
        <v>145</v>
      </c>
      <c r="C32" s="259">
        <v>-30208</v>
      </c>
    </row>
    <row r="33" spans="2:3" ht="16.5" customHeight="1" hidden="1">
      <c r="B33" s="159" t="s">
        <v>26</v>
      </c>
      <c r="C33" s="260">
        <v>0</v>
      </c>
    </row>
    <row r="34" spans="2:3" ht="16.5" customHeight="1">
      <c r="B34" s="155" t="s">
        <v>91</v>
      </c>
      <c r="C34" s="264">
        <v>162044</v>
      </c>
    </row>
    <row r="35" spans="2:3" ht="18" customHeight="1">
      <c r="B35" s="160" t="s">
        <v>81</v>
      </c>
      <c r="C35" s="261">
        <v>110045</v>
      </c>
    </row>
    <row r="36" spans="2:3" ht="18" customHeight="1">
      <c r="B36" s="159" t="s">
        <v>82</v>
      </c>
      <c r="C36" s="259">
        <v>51999</v>
      </c>
    </row>
    <row r="37" spans="1:3" s="113" customFormat="1" ht="3.75" customHeight="1">
      <c r="A37" s="3"/>
      <c r="B37" s="159"/>
      <c r="C37" s="262"/>
    </row>
    <row r="38" spans="1:3" s="113" customFormat="1" ht="18" customHeight="1">
      <c r="A38" s="3"/>
      <c r="B38" s="161" t="s">
        <v>133</v>
      </c>
      <c r="C38" s="263">
        <v>2.2415723090951536</v>
      </c>
    </row>
    <row r="39" spans="1:3" s="113" customFormat="1" ht="2.25" customHeight="1">
      <c r="A39" s="3"/>
      <c r="B39" s="114"/>
      <c r="C39" s="258"/>
    </row>
    <row r="40" spans="1:3" s="113" customFormat="1" ht="18" customHeight="1">
      <c r="A40" s="3"/>
      <c r="B40" s="351" t="s">
        <v>187</v>
      </c>
      <c r="C40" s="351"/>
    </row>
    <row r="41" spans="1:3" s="113" customFormat="1" ht="18" customHeight="1">
      <c r="A41" s="3"/>
      <c r="B41" s="114"/>
      <c r="C41" s="118"/>
    </row>
    <row r="42" spans="1:3" s="113" customFormat="1" ht="18" customHeight="1">
      <c r="A42" s="3"/>
      <c r="B42" s="114"/>
      <c r="C42" s="115"/>
    </row>
    <row r="43" spans="1:3" s="113" customFormat="1" ht="18" customHeight="1">
      <c r="A43" s="3"/>
      <c r="B43" s="114"/>
      <c r="C43" s="115">
        <v>0</v>
      </c>
    </row>
    <row r="44" spans="1:3" s="113" customFormat="1" ht="18" customHeight="1">
      <c r="A44" s="3"/>
      <c r="B44" s="114"/>
      <c r="C44" s="115"/>
    </row>
    <row r="45" spans="1:3" s="113" customFormat="1" ht="18" customHeight="1">
      <c r="A45" s="3"/>
      <c r="B45" s="114"/>
      <c r="C45" s="115"/>
    </row>
    <row r="46" ht="6" customHeight="1">
      <c r="A46" s="3"/>
    </row>
    <row r="47" spans="1:3" ht="18" customHeight="1" hidden="1">
      <c r="A47" s="3"/>
      <c r="B47" s="36" t="s">
        <v>45</v>
      </c>
      <c r="C47" s="37" t="e">
        <v>#REF!</v>
      </c>
    </row>
    <row r="48" ht="6" customHeight="1"/>
    <row r="49" ht="12.75">
      <c r="C49" s="102">
        <v>-694221</v>
      </c>
    </row>
    <row r="50" ht="12.75">
      <c r="C50" s="48"/>
    </row>
    <row r="51" ht="12.75">
      <c r="C51" s="49"/>
    </row>
    <row r="52" ht="12.75">
      <c r="C52" s="49"/>
    </row>
    <row r="53" ht="12.75">
      <c r="C53" s="49"/>
    </row>
    <row r="54" ht="12.75">
      <c r="C54" s="49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</sheetData>
  <sheetProtection/>
  <mergeCells count="1">
    <mergeCell ref="B40:C40"/>
  </mergeCells>
  <printOptions horizontalCentered="1" verticalCentered="1"/>
  <pageMargins left="0.31496062992125984" right="0.3937007874015748" top="0.4" bottom="0.32" header="0.3" footer="0.28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24"/>
  <sheetViews>
    <sheetView showGridLines="0" zoomScale="90" zoomScaleNormal="90" zoomScalePageLayoutView="0" workbookViewId="0" topLeftCell="A1">
      <selection activeCell="F21" sqref="F21"/>
    </sheetView>
  </sheetViews>
  <sheetFormatPr defaultColWidth="11.421875" defaultRowHeight="12.75"/>
  <cols>
    <col min="1" max="1" width="6.28125" style="3" customWidth="1"/>
    <col min="2" max="2" width="26.140625" style="3" customWidth="1"/>
    <col min="3" max="3" width="14.7109375" style="3" customWidth="1"/>
    <col min="4" max="4" width="11.57421875" style="3" hidden="1" customWidth="1"/>
    <col min="5" max="5" width="14.00390625" style="3" customWidth="1"/>
    <col min="6" max="6" width="14.28125" style="3" customWidth="1"/>
    <col min="7" max="7" width="14.7109375" style="3" customWidth="1"/>
    <col min="8" max="9" width="11.7109375" style="3" bestFit="1" customWidth="1"/>
    <col min="10" max="16384" width="11.421875" style="3" customWidth="1"/>
  </cols>
  <sheetData>
    <row r="3" spans="2:7" ht="21" customHeight="1">
      <c r="B3" s="352" t="s">
        <v>56</v>
      </c>
      <c r="C3" s="352"/>
      <c r="D3" s="352"/>
      <c r="E3" s="352"/>
      <c r="F3" s="352"/>
      <c r="G3" s="352"/>
    </row>
    <row r="4" spans="2:7" s="52" customFormat="1" ht="18" customHeight="1">
      <c r="B4" s="352" t="s">
        <v>165</v>
      </c>
      <c r="C4" s="352"/>
      <c r="D4" s="352"/>
      <c r="E4" s="352"/>
      <c r="F4" s="352"/>
      <c r="G4" s="352"/>
    </row>
    <row r="5" spans="2:7" s="52" customFormat="1" ht="15.75" customHeight="1">
      <c r="B5" s="353" t="s">
        <v>117</v>
      </c>
      <c r="C5" s="353"/>
      <c r="D5" s="398"/>
      <c r="E5" s="398"/>
      <c r="F5" s="398"/>
      <c r="G5" s="398"/>
    </row>
    <row r="7" spans="2:7" s="52" customFormat="1" ht="41.25" customHeight="1">
      <c r="B7" s="162"/>
      <c r="C7" s="354" t="s">
        <v>60</v>
      </c>
      <c r="D7" s="354"/>
      <c r="E7" s="306" t="s">
        <v>61</v>
      </c>
      <c r="F7" s="307" t="s">
        <v>62</v>
      </c>
      <c r="G7" s="306" t="s">
        <v>17</v>
      </c>
    </row>
    <row r="8" spans="2:7" ht="21" customHeight="1">
      <c r="B8" s="163"/>
      <c r="C8" s="162">
        <v>42522</v>
      </c>
      <c r="D8" s="162">
        <v>42064</v>
      </c>
      <c r="E8" s="162">
        <v>42522</v>
      </c>
      <c r="F8" s="162">
        <v>42522</v>
      </c>
      <c r="G8" s="162">
        <v>42522</v>
      </c>
    </row>
    <row r="9" ht="6" customHeight="1"/>
    <row r="10" spans="2:9" ht="19.5" customHeight="1">
      <c r="B10" s="164" t="s">
        <v>57</v>
      </c>
      <c r="C10" s="158">
        <v>580581</v>
      </c>
      <c r="D10" s="158">
        <v>0</v>
      </c>
      <c r="E10" s="158">
        <v>440781</v>
      </c>
      <c r="F10" s="158">
        <v>-145424</v>
      </c>
      <c r="G10" s="158">
        <v>875938</v>
      </c>
      <c r="H10" s="48"/>
      <c r="I10" s="48"/>
    </row>
    <row r="11" spans="2:9" ht="19.5" customHeight="1">
      <c r="B11" s="164" t="s">
        <v>58</v>
      </c>
      <c r="C11" s="158">
        <v>-434694</v>
      </c>
      <c r="D11" s="158">
        <v>0</v>
      </c>
      <c r="E11" s="158">
        <v>-393001</v>
      </c>
      <c r="F11" s="158">
        <v>136592</v>
      </c>
      <c r="G11" s="158">
        <v>-691103</v>
      </c>
      <c r="H11" s="48"/>
      <c r="I11" s="48"/>
    </row>
    <row r="12" spans="2:9" ht="3" customHeight="1">
      <c r="B12" s="165"/>
      <c r="C12" s="165">
        <v>-434694</v>
      </c>
      <c r="D12" s="165">
        <v>0</v>
      </c>
      <c r="E12" s="165">
        <v>-393001</v>
      </c>
      <c r="F12" s="165">
        <v>136592</v>
      </c>
      <c r="G12" s="165">
        <v>-691103</v>
      </c>
      <c r="H12" s="48"/>
      <c r="I12" s="48"/>
    </row>
    <row r="13" spans="2:9" ht="22.5" customHeight="1">
      <c r="B13" s="166" t="s">
        <v>59</v>
      </c>
      <c r="C13" s="167">
        <v>145887</v>
      </c>
      <c r="D13" s="167">
        <v>0</v>
      </c>
      <c r="E13" s="167">
        <v>47780</v>
      </c>
      <c r="F13" s="167">
        <v>-8832</v>
      </c>
      <c r="G13" s="167">
        <v>184835</v>
      </c>
      <c r="H13" s="48"/>
      <c r="I13" s="48"/>
    </row>
    <row r="14" spans="2:7" ht="11.25" customHeight="1">
      <c r="B14" s="141"/>
      <c r="C14" s="141"/>
      <c r="D14" s="141"/>
      <c r="E14" s="141"/>
      <c r="F14" s="141"/>
      <c r="G14" s="141"/>
    </row>
    <row r="15" spans="2:7" ht="12.75">
      <c r="B15" s="119"/>
      <c r="C15" s="119"/>
      <c r="D15" s="119"/>
      <c r="E15" s="119"/>
      <c r="F15" s="119"/>
      <c r="G15" s="119"/>
    </row>
    <row r="16" spans="2:7" ht="14.25" customHeight="1" hidden="1">
      <c r="B16" s="23"/>
      <c r="C16" s="23"/>
      <c r="D16" s="103">
        <v>145887</v>
      </c>
      <c r="E16" s="23"/>
      <c r="F16" s="23"/>
      <c r="G16" s="23"/>
    </row>
    <row r="17" spans="2:7" ht="14.25" customHeight="1" hidden="1">
      <c r="B17" s="23"/>
      <c r="C17" s="23"/>
      <c r="D17" s="112" t="e">
        <v>#DIV/0!</v>
      </c>
      <c r="E17" s="23"/>
      <c r="F17" s="23"/>
      <c r="G17" s="23"/>
    </row>
    <row r="18" ht="12.75" hidden="1">
      <c r="D18" s="104"/>
    </row>
    <row r="19" ht="12.75" hidden="1"/>
    <row r="20" ht="12.75" hidden="1">
      <c r="D20" s="48"/>
    </row>
    <row r="21" spans="2:5" ht="12.75" hidden="1">
      <c r="B21" s="55" t="s">
        <v>23</v>
      </c>
      <c r="D21" s="74">
        <v>580581</v>
      </c>
      <c r="E21" s="74"/>
    </row>
    <row r="22" ht="12.75" hidden="1">
      <c r="D22" s="104" t="e">
        <v>#DIV/0!</v>
      </c>
    </row>
    <row r="23" spans="2:5" ht="12.75" hidden="1">
      <c r="B23" s="55" t="s">
        <v>24</v>
      </c>
      <c r="D23" s="74">
        <v>-434694</v>
      </c>
      <c r="E23" s="74"/>
    </row>
    <row r="24" ht="12.75" hidden="1">
      <c r="D24" s="104" t="e">
        <v>#DIV/0!</v>
      </c>
    </row>
  </sheetData>
  <sheetProtection/>
  <mergeCells count="4">
    <mergeCell ref="B3:G3"/>
    <mergeCell ref="B4:G4"/>
    <mergeCell ref="B5:G5"/>
    <mergeCell ref="C7:D7"/>
  </mergeCells>
  <printOptions horizontalCentered="1" verticalCentered="1"/>
  <pageMargins left="0.39" right="0.4" top="1" bottom="1" header="0" footer="0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G32"/>
  <sheetViews>
    <sheetView showGridLines="0" zoomScale="90" zoomScaleNormal="90" zoomScalePageLayoutView="0" workbookViewId="0" topLeftCell="A1">
      <selection activeCell="F21" sqref="F21"/>
    </sheetView>
  </sheetViews>
  <sheetFormatPr defaultColWidth="11.421875" defaultRowHeight="12.75"/>
  <cols>
    <col min="1" max="1" width="1.1484375" style="3" customWidth="1"/>
    <col min="2" max="2" width="6.421875" style="3" customWidth="1"/>
    <col min="3" max="3" width="54.7109375" style="3" bestFit="1" customWidth="1"/>
    <col min="4" max="5" width="16.7109375" style="3" customWidth="1"/>
    <col min="6" max="6" width="21.140625" style="3" customWidth="1"/>
    <col min="7" max="7" width="16.7109375" style="3" customWidth="1"/>
    <col min="8" max="12" width="8.00390625" style="3" customWidth="1"/>
    <col min="13" max="14" width="8.00390625" style="3" hidden="1" customWidth="1"/>
    <col min="15" max="15" width="9.57421875" style="3" customWidth="1"/>
    <col min="16" max="16" width="11.8515625" style="3" customWidth="1"/>
    <col min="17" max="17" width="0.2890625" style="3" hidden="1" customWidth="1"/>
    <col min="18" max="18" width="9.140625" style="3" hidden="1" customWidth="1"/>
    <col min="19" max="19" width="10.00390625" style="3" hidden="1" customWidth="1"/>
    <col min="20" max="20" width="0" style="3" hidden="1" customWidth="1"/>
    <col min="21" max="16384" width="11.421875" style="3" customWidth="1"/>
  </cols>
  <sheetData>
    <row r="5" spans="2:7" ht="16.5" customHeight="1">
      <c r="B5" s="299"/>
      <c r="C5" s="299"/>
      <c r="D5" s="402"/>
      <c r="E5" s="392"/>
      <c r="F5" s="392"/>
      <c r="G5" s="392"/>
    </row>
    <row r="6" spans="2:7" ht="16.5" customHeight="1">
      <c r="B6" s="357"/>
      <c r="C6" s="357"/>
      <c r="D6" s="274" t="s">
        <v>120</v>
      </c>
      <c r="E6" s="274" t="s">
        <v>61</v>
      </c>
      <c r="F6" s="274" t="s">
        <v>174</v>
      </c>
      <c r="G6" s="274" t="s">
        <v>17</v>
      </c>
    </row>
    <row r="7" spans="2:7" ht="16.5" customHeight="1">
      <c r="B7" s="356" t="s">
        <v>166</v>
      </c>
      <c r="C7" s="356"/>
      <c r="D7" s="274" t="s">
        <v>19</v>
      </c>
      <c r="E7" s="274" t="s">
        <v>19</v>
      </c>
      <c r="F7" s="274" t="s">
        <v>19</v>
      </c>
      <c r="G7" s="274" t="s">
        <v>19</v>
      </c>
    </row>
    <row r="8" spans="2:7" ht="13.5" thickBot="1">
      <c r="B8" s="300" t="s">
        <v>147</v>
      </c>
      <c r="C8" s="128"/>
      <c r="D8" s="301">
        <v>580580787</v>
      </c>
      <c r="E8" s="301">
        <v>440780570</v>
      </c>
      <c r="F8" s="301">
        <v>-145423770</v>
      </c>
      <c r="G8" s="301">
        <v>875937587</v>
      </c>
    </row>
    <row r="9" spans="2:7" ht="13.5" thickBot="1">
      <c r="B9" s="128"/>
      <c r="C9" s="171" t="s">
        <v>57</v>
      </c>
      <c r="D9" s="301">
        <v>577238235</v>
      </c>
      <c r="E9" s="301">
        <v>439629985</v>
      </c>
      <c r="F9" s="301">
        <v>-145528394</v>
      </c>
      <c r="G9" s="301">
        <v>871339826</v>
      </c>
    </row>
    <row r="10" spans="2:7" ht="13.5" thickBot="1">
      <c r="B10" s="128"/>
      <c r="C10" s="171" t="s">
        <v>167</v>
      </c>
      <c r="D10" s="301">
        <v>524910421</v>
      </c>
      <c r="E10" s="301">
        <v>396133972</v>
      </c>
      <c r="F10" s="301">
        <v>-130549148</v>
      </c>
      <c r="G10" s="301">
        <v>790495245</v>
      </c>
    </row>
    <row r="11" spans="2:7" ht="13.5" thickBot="1">
      <c r="B11" s="128"/>
      <c r="C11" s="171" t="s">
        <v>168</v>
      </c>
      <c r="D11" s="301">
        <v>25479943</v>
      </c>
      <c r="E11" s="301">
        <v>1797440</v>
      </c>
      <c r="F11" s="301">
        <v>3647954</v>
      </c>
      <c r="G11" s="301">
        <v>30925337</v>
      </c>
    </row>
    <row r="12" spans="2:7" ht="13.5" thickBot="1">
      <c r="B12" s="128"/>
      <c r="C12" s="171" t="s">
        <v>169</v>
      </c>
      <c r="D12" s="301">
        <v>26847871</v>
      </c>
      <c r="E12" s="301">
        <v>41698573</v>
      </c>
      <c r="F12" s="301">
        <v>-18627200</v>
      </c>
      <c r="G12" s="301">
        <v>49919244</v>
      </c>
    </row>
    <row r="13" spans="2:7" ht="13.5" thickBot="1">
      <c r="B13" s="128"/>
      <c r="C13" s="171" t="s">
        <v>170</v>
      </c>
      <c r="D13" s="301">
        <v>3342552</v>
      </c>
      <c r="E13" s="301">
        <v>1150585</v>
      </c>
      <c r="F13" s="301">
        <v>104624</v>
      </c>
      <c r="G13" s="301">
        <v>4597761</v>
      </c>
    </row>
    <row r="14" spans="2:7" ht="12.75">
      <c r="B14" s="128"/>
      <c r="C14" s="299"/>
      <c r="D14" s="299"/>
      <c r="E14" s="299"/>
      <c r="F14" s="299"/>
      <c r="G14" s="299"/>
    </row>
    <row r="15" spans="2:7" ht="13.5" thickBot="1">
      <c r="B15" s="355" t="s">
        <v>150</v>
      </c>
      <c r="C15" s="355"/>
      <c r="D15" s="301">
        <v>-348457396</v>
      </c>
      <c r="E15" s="301">
        <v>-351767664</v>
      </c>
      <c r="F15" s="301">
        <v>147616903</v>
      </c>
      <c r="G15" s="301">
        <v>-552608157</v>
      </c>
    </row>
    <row r="16" spans="2:7" ht="13.5" thickBot="1">
      <c r="B16" s="302"/>
      <c r="C16" s="170" t="s">
        <v>151</v>
      </c>
      <c r="D16" s="301">
        <v>-127481202</v>
      </c>
      <c r="E16" s="301">
        <v>-321390083</v>
      </c>
      <c r="F16" s="301">
        <v>131093491</v>
      </c>
      <c r="G16" s="301">
        <v>-317777794</v>
      </c>
    </row>
    <row r="17" spans="2:7" ht="13.5" thickBot="1">
      <c r="B17" s="302"/>
      <c r="C17" s="170" t="s">
        <v>152</v>
      </c>
      <c r="D17" s="301">
        <v>-129138794</v>
      </c>
      <c r="E17" s="301">
        <v>0</v>
      </c>
      <c r="F17" s="301">
        <v>0</v>
      </c>
      <c r="G17" s="301">
        <v>-129138794</v>
      </c>
    </row>
    <row r="18" spans="2:7" ht="13.5" thickBot="1">
      <c r="B18" s="302"/>
      <c r="C18" s="170" t="s">
        <v>153</v>
      </c>
      <c r="D18" s="301">
        <v>-76535415</v>
      </c>
      <c r="E18" s="301">
        <v>-16961036</v>
      </c>
      <c r="F18" s="301">
        <v>19771226</v>
      </c>
      <c r="G18" s="301">
        <v>-73725225</v>
      </c>
    </row>
    <row r="19" spans="2:7" ht="13.5" thickBot="1">
      <c r="B19" s="302"/>
      <c r="C19" s="170" t="s">
        <v>154</v>
      </c>
      <c r="D19" s="301">
        <v>-15301985</v>
      </c>
      <c r="E19" s="301">
        <v>-13416545</v>
      </c>
      <c r="F19" s="301">
        <v>-3247814</v>
      </c>
      <c r="G19" s="301">
        <v>-31966344</v>
      </c>
    </row>
    <row r="20" spans="2:7" ht="12.75">
      <c r="B20" s="299"/>
      <c r="C20" s="299"/>
      <c r="D20" s="299"/>
      <c r="E20" s="299"/>
      <c r="F20" s="299"/>
      <c r="G20" s="299"/>
    </row>
    <row r="21" spans="2:7" ht="13.5" thickBot="1">
      <c r="B21" s="355" t="s">
        <v>155</v>
      </c>
      <c r="C21" s="355"/>
      <c r="D21" s="301">
        <v>232123391</v>
      </c>
      <c r="E21" s="301">
        <v>89012906</v>
      </c>
      <c r="F21" s="301">
        <v>2193133</v>
      </c>
      <c r="G21" s="301">
        <v>323329430</v>
      </c>
    </row>
    <row r="22" spans="2:7" ht="12.75">
      <c r="B22" s="299"/>
      <c r="C22" s="299"/>
      <c r="D22" s="299"/>
      <c r="E22" s="299"/>
      <c r="F22" s="299"/>
      <c r="G22" s="299"/>
    </row>
    <row r="23" spans="2:7" ht="13.5" thickBot="1">
      <c r="B23" s="303"/>
      <c r="C23" s="170" t="s">
        <v>172</v>
      </c>
      <c r="D23" s="301">
        <v>3142316</v>
      </c>
      <c r="E23" s="301">
        <v>2235206</v>
      </c>
      <c r="F23" s="301">
        <v>0</v>
      </c>
      <c r="G23" s="301">
        <v>5377522</v>
      </c>
    </row>
    <row r="24" spans="2:7" ht="13.5" thickBot="1">
      <c r="B24" s="303"/>
      <c r="C24" s="170" t="s">
        <v>173</v>
      </c>
      <c r="D24" s="301">
        <v>-21355268</v>
      </c>
      <c r="E24" s="301">
        <v>-12408130</v>
      </c>
      <c r="F24" s="301">
        <v>-12141148</v>
      </c>
      <c r="G24" s="301">
        <v>-45904546</v>
      </c>
    </row>
    <row r="25" spans="2:7" ht="13.5" thickBot="1">
      <c r="B25" s="303"/>
      <c r="C25" s="170" t="s">
        <v>171</v>
      </c>
      <c r="D25" s="301">
        <v>-23674650</v>
      </c>
      <c r="E25" s="301">
        <v>-18803573</v>
      </c>
      <c r="F25" s="301">
        <v>634439</v>
      </c>
      <c r="G25" s="301">
        <v>-41843784</v>
      </c>
    </row>
    <row r="26" spans="2:7" ht="11.25" customHeight="1">
      <c r="B26" s="299"/>
      <c r="C26" s="299"/>
      <c r="D26" s="299"/>
      <c r="E26" s="299"/>
      <c r="F26" s="299"/>
      <c r="G26" s="299"/>
    </row>
    <row r="27" spans="2:7" ht="25.5" customHeight="1" thickBot="1">
      <c r="B27" s="355" t="s">
        <v>157</v>
      </c>
      <c r="C27" s="355"/>
      <c r="D27" s="301">
        <v>190235789</v>
      </c>
      <c r="E27" s="301">
        <v>60036409</v>
      </c>
      <c r="F27" s="301">
        <v>-9313576</v>
      </c>
      <c r="G27" s="301">
        <v>240958622</v>
      </c>
    </row>
    <row r="28" spans="2:7" ht="11.25" customHeight="1" thickBot="1">
      <c r="B28" s="303"/>
      <c r="C28" s="136"/>
      <c r="D28" s="301"/>
      <c r="E28" s="301"/>
      <c r="F28" s="301"/>
      <c r="G28" s="301"/>
    </row>
    <row r="29" spans="2:7" ht="25.5" customHeight="1" thickBot="1">
      <c r="B29" s="303"/>
      <c r="C29" s="170" t="s">
        <v>158</v>
      </c>
      <c r="D29" s="301">
        <v>-44349222</v>
      </c>
      <c r="E29" s="301">
        <v>-9996150</v>
      </c>
      <c r="F29" s="301">
        <v>482050</v>
      </c>
      <c r="G29" s="301">
        <v>-53863322</v>
      </c>
    </row>
    <row r="30" spans="2:7" ht="25.5" customHeight="1" thickBot="1">
      <c r="B30" s="303"/>
      <c r="C30" s="170" t="s">
        <v>159</v>
      </c>
      <c r="D30" s="301">
        <v>0</v>
      </c>
      <c r="E30" s="301">
        <v>-2260389</v>
      </c>
      <c r="F30" s="301">
        <v>0</v>
      </c>
      <c r="G30" s="301">
        <v>-2260389</v>
      </c>
    </row>
    <row r="31" spans="2:7" ht="11.25" customHeight="1" thickBot="1">
      <c r="B31" s="303"/>
      <c r="C31" s="136"/>
      <c r="D31" s="301"/>
      <c r="E31" s="301"/>
      <c r="F31" s="301"/>
      <c r="G31" s="301"/>
    </row>
    <row r="32" spans="2:7" ht="25.5" customHeight="1" thickBot="1">
      <c r="B32" s="355" t="s">
        <v>204</v>
      </c>
      <c r="C32" s="355"/>
      <c r="D32" s="301">
        <v>145886567</v>
      </c>
      <c r="E32" s="301">
        <v>47779870</v>
      </c>
      <c r="F32" s="301">
        <v>-8831526</v>
      </c>
      <c r="G32" s="301">
        <v>184834911</v>
      </c>
    </row>
    <row r="33" ht="19.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7.25" customHeight="1"/>
    <row r="45" ht="12.75" customHeight="1"/>
    <row r="46" ht="19.5" customHeight="1"/>
    <row r="47" ht="3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</sheetData>
  <sheetProtection/>
  <mergeCells count="7">
    <mergeCell ref="B32:C32"/>
    <mergeCell ref="B7:C7"/>
    <mergeCell ref="D5:G5"/>
    <mergeCell ref="B6:C6"/>
    <mergeCell ref="B15:C15"/>
    <mergeCell ref="B21:C21"/>
    <mergeCell ref="B27:C2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19"/>
  <sheetViews>
    <sheetView showGridLines="0" zoomScale="90" zoomScaleNormal="90" zoomScalePageLayoutView="0" workbookViewId="0" topLeftCell="A1">
      <selection activeCell="F21" sqref="F21"/>
    </sheetView>
  </sheetViews>
  <sheetFormatPr defaultColWidth="11.421875" defaultRowHeight="12.75"/>
  <cols>
    <col min="1" max="1" width="6.28125" style="3" customWidth="1"/>
    <col min="2" max="2" width="69.28125" style="3" bestFit="1" customWidth="1"/>
    <col min="3" max="3" width="12.140625" style="3" customWidth="1"/>
    <col min="4" max="5" width="11.7109375" style="3" bestFit="1" customWidth="1"/>
    <col min="6" max="16384" width="11.421875" style="3" customWidth="1"/>
  </cols>
  <sheetData>
    <row r="3" spans="2:3" ht="21" customHeight="1">
      <c r="B3" s="352"/>
      <c r="C3" s="352"/>
    </row>
    <row r="4" spans="2:3" s="52" customFormat="1" ht="18" customHeight="1">
      <c r="B4" s="352" t="s">
        <v>135</v>
      </c>
      <c r="C4" s="352"/>
    </row>
    <row r="5" spans="2:7" s="52" customFormat="1" ht="15.75" customHeight="1">
      <c r="B5" s="353" t="s">
        <v>117</v>
      </c>
      <c r="C5" s="353"/>
      <c r="D5" s="407"/>
      <c r="E5" s="397"/>
      <c r="F5" s="397"/>
      <c r="G5" s="397"/>
    </row>
    <row r="7" spans="2:3" s="52" customFormat="1" ht="41.25" customHeight="1">
      <c r="B7" s="276" t="s">
        <v>136</v>
      </c>
      <c r="C7" s="237">
        <v>42522</v>
      </c>
    </row>
    <row r="8" spans="2:3" ht="16.5">
      <c r="B8" s="275" t="s">
        <v>137</v>
      </c>
      <c r="C8" s="247">
        <v>3138</v>
      </c>
    </row>
    <row r="9" spans="2:3" ht="16.5">
      <c r="B9" s="248" t="s">
        <v>138</v>
      </c>
      <c r="C9" s="249">
        <v>7599</v>
      </c>
    </row>
    <row r="10" spans="2:5" ht="16.5">
      <c r="B10" s="250" t="s">
        <v>139</v>
      </c>
      <c r="C10" s="249">
        <v>-20573</v>
      </c>
      <c r="D10" s="48"/>
      <c r="E10" s="48"/>
    </row>
    <row r="11" spans="2:5" ht="16.5">
      <c r="B11" s="250" t="s">
        <v>140</v>
      </c>
      <c r="C11" s="249">
        <v>360</v>
      </c>
      <c r="D11" s="48"/>
      <c r="E11" s="48"/>
    </row>
    <row r="12" spans="2:5" ht="16.5">
      <c r="B12" s="250" t="s">
        <v>141</v>
      </c>
      <c r="C12" s="249">
        <v>15752</v>
      </c>
      <c r="D12" s="48"/>
      <c r="E12" s="48"/>
    </row>
    <row r="13" spans="2:5" ht="16.5">
      <c r="B13" s="245" t="s">
        <v>79</v>
      </c>
      <c r="C13" s="247">
        <v>4279</v>
      </c>
      <c r="D13" s="48"/>
      <c r="E13" s="48"/>
    </row>
    <row r="14" spans="2:5" ht="16.5">
      <c r="B14" s="248" t="s">
        <v>142</v>
      </c>
      <c r="C14" s="249">
        <v>114</v>
      </c>
      <c r="D14" s="48"/>
      <c r="E14" s="48"/>
    </row>
    <row r="15" spans="2:3" ht="16.5">
      <c r="B15" s="248" t="s">
        <v>143</v>
      </c>
      <c r="C15" s="251">
        <v>4165</v>
      </c>
    </row>
    <row r="16" spans="2:3" ht="12.75">
      <c r="B16" s="156"/>
      <c r="C16" s="158">
        <v>0</v>
      </c>
    </row>
    <row r="17" spans="2:3" ht="16.5">
      <c r="B17" s="245" t="s">
        <v>144</v>
      </c>
      <c r="C17" s="246">
        <v>192252</v>
      </c>
    </row>
    <row r="18" spans="2:3" ht="16.5">
      <c r="B18" s="248" t="s">
        <v>145</v>
      </c>
      <c r="C18" s="251">
        <v>-30208</v>
      </c>
    </row>
    <row r="19" spans="2:3" ht="16.5">
      <c r="B19" s="245" t="s">
        <v>146</v>
      </c>
      <c r="C19" s="247">
        <v>162044</v>
      </c>
    </row>
  </sheetData>
  <sheetProtection/>
  <mergeCells count="3">
    <mergeCell ref="B3:C3"/>
    <mergeCell ref="B4:C4"/>
    <mergeCell ref="B5:C5"/>
  </mergeCells>
  <printOptions horizontalCentered="1" verticalCentered="1"/>
  <pageMargins left="0.39" right="0.4" top="1" bottom="1" header="0" footer="0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19"/>
  <sheetViews>
    <sheetView showGridLines="0" zoomScale="110" zoomScaleNormal="110" zoomScalePageLayoutView="0" workbookViewId="0" topLeftCell="A1">
      <selection activeCell="F21" sqref="F21"/>
    </sheetView>
  </sheetViews>
  <sheetFormatPr defaultColWidth="7.28125" defaultRowHeight="12.75"/>
  <cols>
    <col min="1" max="1" width="7.28125" style="2" customWidth="1"/>
    <col min="2" max="2" width="36.00390625" style="2" customWidth="1"/>
    <col min="3" max="3" width="14.7109375" style="34" customWidth="1"/>
    <col min="4" max="4" width="14.140625" style="2" customWidth="1"/>
    <col min="5" max="5" width="12.00390625" style="2" customWidth="1"/>
    <col min="6" max="16384" width="7.28125" style="2" customWidth="1"/>
  </cols>
  <sheetData>
    <row r="3" spans="2:3" ht="30" customHeight="1">
      <c r="B3" s="172" t="s">
        <v>70</v>
      </c>
      <c r="C3" s="162">
        <v>42522</v>
      </c>
    </row>
    <row r="4" ht="14.25" customHeight="1">
      <c r="B4" s="127"/>
    </row>
    <row r="5" spans="2:7" s="15" customFormat="1" ht="15" customHeight="1" thickBot="1">
      <c r="B5" s="174" t="s">
        <v>71</v>
      </c>
      <c r="C5" s="175">
        <v>812267</v>
      </c>
      <c r="D5" s="406"/>
      <c r="E5" s="396"/>
      <c r="F5" s="396"/>
      <c r="G5" s="394"/>
    </row>
    <row r="6" spans="2:6" s="15" customFormat="1" ht="15" customHeight="1" thickBot="1">
      <c r="B6" s="176" t="s">
        <v>72</v>
      </c>
      <c r="C6" s="175">
        <v>4516776</v>
      </c>
      <c r="D6" s="2"/>
      <c r="E6" s="2"/>
      <c r="F6" s="2"/>
    </row>
    <row r="7" spans="2:3" ht="6" customHeight="1">
      <c r="B7" s="124"/>
      <c r="C7" s="125"/>
    </row>
    <row r="8" spans="2:6" s="15" customFormat="1" ht="15" customHeight="1">
      <c r="B8" s="177" t="s">
        <v>73</v>
      </c>
      <c r="C8" s="177">
        <v>5329043</v>
      </c>
      <c r="D8" s="2"/>
      <c r="E8" s="2"/>
      <c r="F8" s="2"/>
    </row>
    <row r="9" ht="9.75" customHeight="1"/>
    <row r="11" ht="14.25">
      <c r="C11" s="38"/>
    </row>
    <row r="12" ht="14.25">
      <c r="C12" s="2"/>
    </row>
    <row r="13" ht="14.25">
      <c r="B13" s="39"/>
    </row>
    <row r="14" ht="14.25">
      <c r="C14" s="2"/>
    </row>
    <row r="15" ht="14.25">
      <c r="C15" s="2"/>
    </row>
    <row r="16" ht="14.25">
      <c r="C16" s="2"/>
    </row>
    <row r="19" ht="14.25">
      <c r="C19" s="40"/>
    </row>
  </sheetData>
  <sheetProtection/>
  <printOptions horizontalCentered="1" verticalCentered="1"/>
  <pageMargins left="0.75" right="0.75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="110" zoomScaleNormal="110" zoomScalePageLayoutView="0" workbookViewId="0" topLeftCell="A1">
      <selection activeCell="F21" sqref="F21"/>
    </sheetView>
  </sheetViews>
  <sheetFormatPr defaultColWidth="7.28125" defaultRowHeight="12.75"/>
  <cols>
    <col min="1" max="1" width="7.28125" style="43" customWidth="1"/>
    <col min="2" max="2" width="43.57421875" style="41" customWidth="1"/>
    <col min="3" max="3" width="14.7109375" style="42" customWidth="1"/>
    <col min="4" max="4" width="8.8515625" style="43" customWidth="1"/>
    <col min="5" max="16384" width="7.28125" style="43" customWidth="1"/>
  </cols>
  <sheetData>
    <row r="1" spans="1:3" s="2" customFormat="1" ht="14.25">
      <c r="A1" s="43"/>
      <c r="C1" s="34"/>
    </row>
    <row r="2" ht="14.25" customHeight="1"/>
    <row r="3" spans="2:3" s="2" customFormat="1" ht="30" customHeight="1">
      <c r="B3" s="173" t="s">
        <v>74</v>
      </c>
      <c r="C3" s="173">
        <v>42522</v>
      </c>
    </row>
    <row r="4" ht="12.75">
      <c r="B4" s="128"/>
    </row>
    <row r="5" spans="2:7" s="15" customFormat="1" ht="18" customHeight="1" thickBot="1">
      <c r="B5" s="178" t="s">
        <v>75</v>
      </c>
      <c r="C5" s="179">
        <v>723587</v>
      </c>
      <c r="D5" s="404"/>
      <c r="E5" s="394"/>
      <c r="F5" s="394"/>
      <c r="G5" s="394"/>
    </row>
    <row r="6" spans="2:3" s="15" customFormat="1" ht="18" customHeight="1" thickBot="1">
      <c r="B6" s="180" t="s">
        <v>76</v>
      </c>
      <c r="C6" s="179">
        <v>1320962</v>
      </c>
    </row>
    <row r="7" spans="2:3" s="15" customFormat="1" ht="18" customHeight="1" thickBot="1">
      <c r="B7" s="180" t="s">
        <v>77</v>
      </c>
      <c r="C7" s="179">
        <v>3284494</v>
      </c>
    </row>
    <row r="8" spans="2:3" s="15" customFormat="1" ht="18" customHeight="1" thickBot="1">
      <c r="B8" s="146" t="s">
        <v>83</v>
      </c>
      <c r="C8" s="179">
        <v>2636673</v>
      </c>
    </row>
    <row r="9" spans="2:3" s="15" customFormat="1" ht="18" customHeight="1" thickBot="1">
      <c r="B9" s="146" t="s">
        <v>84</v>
      </c>
      <c r="C9" s="179">
        <v>647821</v>
      </c>
    </row>
    <row r="10" spans="2:3" ht="6" customHeight="1">
      <c r="B10" s="130"/>
      <c r="C10" s="131"/>
    </row>
    <row r="11" spans="2:3" s="15" customFormat="1" ht="18" customHeight="1">
      <c r="B11" s="161" t="s">
        <v>85</v>
      </c>
      <c r="C11" s="181">
        <v>5329043</v>
      </c>
    </row>
    <row r="12" s="2" customFormat="1" ht="9.75" customHeight="1">
      <c r="C12" s="34"/>
    </row>
    <row r="14" ht="12.75" hidden="1">
      <c r="C14" s="44">
        <v>0</v>
      </c>
    </row>
    <row r="15" spans="1:3" ht="12.75" hidden="1">
      <c r="A15" s="45"/>
      <c r="C15" s="41"/>
    </row>
    <row r="16" spans="1:3" ht="12.75" hidden="1">
      <c r="A16" s="41" t="s">
        <v>27</v>
      </c>
      <c r="C16" s="46">
        <v>2044549</v>
      </c>
    </row>
    <row r="17" ht="12.75">
      <c r="A17" s="45"/>
    </row>
    <row r="18" ht="12.75">
      <c r="A18" s="45"/>
    </row>
    <row r="19" ht="12.75">
      <c r="A19" s="45"/>
    </row>
    <row r="20" ht="12.75">
      <c r="A20" s="45"/>
    </row>
    <row r="21" ht="12.75">
      <c r="A21" s="45"/>
    </row>
    <row r="22" ht="12.75">
      <c r="A22" s="45"/>
    </row>
    <row r="23" ht="12.75">
      <c r="A23" s="45"/>
    </row>
    <row r="24" ht="12.75">
      <c r="A24" s="45"/>
    </row>
    <row r="25" ht="12.75">
      <c r="A25" s="45"/>
    </row>
    <row r="26" spans="1:3" ht="12.75">
      <c r="A26" s="45"/>
      <c r="C26" s="41"/>
    </row>
  </sheetData>
  <sheetProtection/>
  <printOptions horizontalCentered="1"/>
  <pageMargins left="0.2" right="0.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Endesa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cl090508016</dc:creator>
  <cp:keywords/>
  <dc:description/>
  <cp:lastModifiedBy>Guillermo Berguecio</cp:lastModifiedBy>
  <cp:lastPrinted>2013-07-20T18:15:22Z</cp:lastPrinted>
  <dcterms:created xsi:type="dcterms:W3CDTF">2003-10-23T18:16:48Z</dcterms:created>
  <dcterms:modified xsi:type="dcterms:W3CDTF">2016-12-27T13:50:14Z</dcterms:modified>
  <cp:category/>
  <cp:version/>
  <cp:contentType/>
  <cp:contentStatus/>
</cp:coreProperties>
</file>