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nelcom.sharepoint.com/sites/Investor_Relations_Enel_Chile/Documenti condivisi/Investor Relations CH/ENEL CHILE/ESG/Suplemento ESG/2026/Version WEB/"/>
    </mc:Choice>
  </mc:AlternateContent>
  <xr:revisionPtr revIDLastSave="8928" documentId="8_{B665B4BF-0E1A-42C6-BEC4-D8F28935C318}" xr6:coauthVersionLast="47" xr6:coauthVersionMax="47" xr10:uidLastSave="{6210C0CA-D9CC-4C6E-AAEC-50595E0F6FD1}"/>
  <bookViews>
    <workbookView xWindow="-110" yWindow="-110" windowWidth="19420" windowHeight="10300" tabRatio="904" xr2:uid="{4AF028CD-598D-471A-AF59-353E572F6627}"/>
  </bookViews>
  <sheets>
    <sheet name="Index" sheetId="28" r:id="rId1"/>
    <sheet name="References" sheetId="24" r:id="rId2"/>
    <sheet name="Assumptions " sheetId="22" r:id="rId3"/>
    <sheet name="Environmental Indicators" sheetId="16" r:id="rId4"/>
    <sheet name="Environmental Targets" sheetId="17" r:id="rId5"/>
    <sheet name="Social Indicators" sheetId="18" r:id="rId6"/>
    <sheet name="Social Targets" sheetId="19" r:id="rId7"/>
    <sheet name="Governance Indicators" sheetId="20" r:id="rId8"/>
    <sheet name="Governance Targets" sheetId="21" r:id="rId9"/>
    <sheet name="Materiality methodology" sheetId="30" r:id="rId10"/>
    <sheet name="Emissions - Methodology" sheetId="32" r:id="rId11"/>
  </sheets>
  <definedNames>
    <definedName name="_xlnm._FilterDatabase" localSheetId="1" hidden="1">References!$F$4:$F$7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2" i="16" l="1"/>
  <c r="G233" i="16"/>
  <c r="G234" i="16"/>
  <c r="G235" i="16"/>
  <c r="G236" i="16"/>
  <c r="G237" i="16"/>
  <c r="G238" i="16"/>
  <c r="G239" i="16"/>
  <c r="G231" i="16"/>
  <c r="F193" i="16"/>
  <c r="G193" i="16"/>
  <c r="I141" i="16" l="1"/>
  <c r="B28" i="24"/>
  <c r="D26" i="20" l="1"/>
  <c r="D27" i="20" s="1"/>
  <c r="D30" i="20" s="1"/>
  <c r="D31" i="20" s="1"/>
  <c r="D32" i="20" s="1"/>
  <c r="D34" i="18"/>
  <c r="D43" i="18" s="1"/>
  <c r="D69" i="18" s="1"/>
  <c r="D91" i="18" s="1"/>
  <c r="D107" i="18" s="1"/>
  <c r="D113" i="18" s="1"/>
  <c r="D120" i="18" s="1"/>
  <c r="D130" i="18" s="1"/>
  <c r="D138" i="18" s="1"/>
  <c r="D156" i="18" s="1"/>
  <c r="D173" i="18" s="1"/>
  <c r="D185" i="18" s="1"/>
  <c r="D194" i="18" s="1"/>
  <c r="D28" i="17"/>
  <c r="C28" i="17"/>
  <c r="H282" i="18"/>
  <c r="D202" i="18" l="1"/>
  <c r="D211" i="18" s="1"/>
  <c r="I282" i="18"/>
  <c r="I22" i="16"/>
  <c r="H22" i="16"/>
  <c r="H19" i="16"/>
  <c r="I19" i="16"/>
  <c r="F15" i="18"/>
  <c r="G15" i="18"/>
  <c r="D226" i="18" l="1"/>
  <c r="D250" i="18"/>
  <c r="D262" i="18" s="1"/>
  <c r="D270" i="18" s="1"/>
  <c r="D279" i="18" s="1"/>
  <c r="D238" i="18"/>
  <c r="E95" i="16" l="1"/>
  <c r="F87" i="16" l="1"/>
  <c r="G95" i="16"/>
  <c r="G87" i="16"/>
  <c r="F95" i="16"/>
  <c r="E87" i="16"/>
  <c r="E182" i="16" l="1"/>
  <c r="D56" i="18" l="1"/>
  <c r="I215" i="18"/>
  <c r="I216" i="18"/>
  <c r="H215" i="18"/>
  <c r="H216" i="18"/>
  <c r="G176" i="16" l="1"/>
  <c r="G171" i="16"/>
  <c r="G202" i="16"/>
  <c r="I55" i="16" l="1"/>
  <c r="G178" i="16"/>
  <c r="I56" i="16"/>
  <c r="H54" i="16"/>
  <c r="H36" i="16"/>
  <c r="H55" i="16"/>
  <c r="H56" i="16"/>
  <c r="I54" i="16"/>
  <c r="H37" i="16"/>
  <c r="I42" i="16"/>
  <c r="H38" i="16"/>
  <c r="I36" i="16"/>
  <c r="I37" i="16"/>
  <c r="I38" i="16"/>
  <c r="H42" i="16"/>
  <c r="H188" i="18" l="1"/>
  <c r="I188" i="18"/>
  <c r="I187" i="18" l="1"/>
  <c r="H187" i="18"/>
  <c r="I186" i="18"/>
  <c r="H186" i="18"/>
  <c r="I274" i="18" l="1"/>
  <c r="I273" i="18"/>
  <c r="I272" i="18"/>
  <c r="H274" i="18"/>
  <c r="H273" i="18"/>
  <c r="H272" i="18"/>
  <c r="H134" i="18"/>
  <c r="I134" i="18" l="1"/>
  <c r="H265" i="18" l="1"/>
  <c r="I265" i="18"/>
  <c r="H264" i="18"/>
  <c r="I264" i="18"/>
  <c r="I181" i="16" l="1"/>
  <c r="I182" i="16"/>
  <c r="I146" i="16"/>
  <c r="H112" i="16"/>
  <c r="I112" i="16"/>
  <c r="I107" i="16"/>
  <c r="H107" i="16"/>
  <c r="I189" i="16"/>
  <c r="I188" i="16"/>
  <c r="I201" i="16"/>
  <c r="I202" i="16"/>
  <c r="I200" i="16"/>
  <c r="H175" i="16"/>
  <c r="I170" i="16"/>
  <c r="I174" i="16"/>
  <c r="H169" i="16"/>
  <c r="I159" i="16"/>
  <c r="H160" i="16"/>
  <c r="I158" i="16"/>
  <c r="H145" i="16"/>
  <c r="I148" i="16"/>
  <c r="I149" i="16"/>
  <c r="H144" i="16"/>
  <c r="I137" i="16"/>
  <c r="I138" i="16"/>
  <c r="I214" i="18" l="1"/>
  <c r="H213" i="18"/>
  <c r="H214" i="18"/>
  <c r="I192" i="16"/>
  <c r="E193" i="16"/>
  <c r="H197" i="16"/>
  <c r="H136" i="16"/>
  <c r="H182" i="16"/>
  <c r="I197" i="16"/>
  <c r="H201" i="16"/>
  <c r="H202" i="16"/>
  <c r="H181" i="16"/>
  <c r="H188" i="16"/>
  <c r="H189" i="16"/>
  <c r="H192" i="16"/>
  <c r="H200" i="16"/>
  <c r="H174" i="16"/>
  <c r="H146" i="16"/>
  <c r="H149" i="16"/>
  <c r="H170" i="16"/>
  <c r="H148" i="16"/>
  <c r="H158" i="16"/>
  <c r="H159" i="16"/>
  <c r="H141" i="16"/>
  <c r="H137" i="16"/>
  <c r="H138" i="16"/>
  <c r="E176" i="16"/>
  <c r="E171" i="16"/>
  <c r="I88" i="16" l="1"/>
  <c r="I193" i="16"/>
  <c r="H193" i="16"/>
  <c r="I176" i="16"/>
  <c r="H176" i="16"/>
  <c r="E178" i="16"/>
  <c r="H171" i="16"/>
  <c r="I171" i="16"/>
  <c r="H110" i="16"/>
  <c r="I110" i="16"/>
  <c r="H108" i="16"/>
  <c r="I108" i="16"/>
  <c r="H101" i="16"/>
  <c r="I101" i="16"/>
  <c r="H100" i="16"/>
  <c r="I100" i="16"/>
  <c r="H99" i="16"/>
  <c r="H102" i="16"/>
  <c r="I102" i="16"/>
  <c r="I93" i="16"/>
  <c r="H93" i="16"/>
  <c r="I95" i="16"/>
  <c r="H95" i="16"/>
  <c r="I94" i="16"/>
  <c r="H94" i="16"/>
  <c r="H88" i="16"/>
  <c r="I86" i="16"/>
  <c r="H86" i="16"/>
  <c r="H85" i="16"/>
  <c r="I85" i="16"/>
  <c r="I178" i="16" l="1"/>
  <c r="H178" i="16"/>
  <c r="I23" i="16" l="1"/>
  <c r="H23" i="16"/>
  <c r="H281" i="18" l="1"/>
  <c r="I281" i="18"/>
  <c r="I286" i="18"/>
  <c r="H286" i="18"/>
  <c r="I280" i="18"/>
  <c r="H280" i="18"/>
  <c r="I287" i="18"/>
  <c r="H287" i="18"/>
  <c r="H8" i="16" l="1"/>
  <c r="I8" i="16"/>
  <c r="E114" i="16"/>
  <c r="I77" i="16"/>
  <c r="I78" i="16"/>
  <c r="E27" i="20" l="1"/>
  <c r="I31" i="20"/>
  <c r="H31" i="20"/>
  <c r="I25" i="20"/>
  <c r="H25" i="20"/>
  <c r="I32" i="20"/>
  <c r="H32" i="20"/>
  <c r="H30" i="20"/>
  <c r="I30" i="20"/>
  <c r="H26" i="20"/>
  <c r="I26" i="20"/>
  <c r="F27" i="20"/>
  <c r="G27" i="20"/>
  <c r="I114" i="16"/>
  <c r="H114" i="16"/>
  <c r="I127" i="16"/>
  <c r="H127" i="16"/>
  <c r="I126" i="16"/>
  <c r="H126" i="16"/>
  <c r="I122" i="16"/>
  <c r="H122" i="16"/>
  <c r="H111" i="16"/>
  <c r="I111" i="16"/>
  <c r="I125" i="16"/>
  <c r="H125" i="16"/>
  <c r="H109" i="16"/>
  <c r="I109" i="16"/>
  <c r="H78" i="16"/>
  <c r="H77" i="16"/>
  <c r="I27" i="20" l="1"/>
  <c r="H27" i="20"/>
  <c r="I189" i="18"/>
  <c r="H189" i="18"/>
  <c r="H251" i="18"/>
  <c r="H252" i="18"/>
  <c r="H253" i="18"/>
  <c r="H239" i="18"/>
  <c r="H240" i="18"/>
  <c r="H241" i="18"/>
  <c r="I242" i="18"/>
  <c r="H227" i="18"/>
  <c r="H228" i="18"/>
  <c r="H229" i="18"/>
  <c r="H230" i="18"/>
  <c r="H231" i="18"/>
  <c r="H232" i="18" l="1"/>
  <c r="I232" i="18"/>
  <c r="H254" i="18"/>
  <c r="I254" i="18"/>
  <c r="H255" i="18"/>
  <c r="I255" i="18"/>
  <c r="H243" i="18"/>
  <c r="I243" i="18"/>
  <c r="H244" i="18"/>
  <c r="I244" i="18"/>
  <c r="H242" i="18"/>
  <c r="H204" i="18"/>
  <c r="H8" i="18" l="1"/>
  <c r="I8" i="18"/>
  <c r="H109" i="18"/>
  <c r="I109" i="18"/>
  <c r="H116" i="18"/>
  <c r="I116" i="18"/>
  <c r="I23" i="18"/>
  <c r="H23" i="18"/>
  <c r="I20" i="18"/>
  <c r="H20" i="18"/>
  <c r="H124" i="18"/>
  <c r="I11" i="18"/>
  <c r="H11" i="18"/>
  <c r="I110" i="18"/>
  <c r="H110" i="18"/>
  <c r="H127" i="18"/>
  <c r="H126" i="18"/>
  <c r="H125" i="18"/>
  <c r="I17" i="18"/>
  <c r="H17" i="18"/>
  <c r="H123" i="18"/>
  <c r="H122" i="18"/>
  <c r="E82" i="18" l="1"/>
  <c r="H82" i="18" s="1"/>
  <c r="E83" i="18"/>
  <c r="H196" i="18"/>
  <c r="I196" i="18"/>
  <c r="H77" i="18"/>
  <c r="I77" i="18"/>
  <c r="H102" i="18"/>
  <c r="I102" i="18"/>
  <c r="I74" i="18"/>
  <c r="H74" i="18"/>
  <c r="H73" i="18"/>
  <c r="I73" i="18"/>
  <c r="H78" i="18"/>
  <c r="I78" i="18"/>
  <c r="I46" i="18"/>
  <c r="H46" i="18"/>
  <c r="H99" i="18"/>
  <c r="I99" i="18"/>
  <c r="H81" i="18"/>
  <c r="I81" i="18"/>
  <c r="I76" i="18"/>
  <c r="H76" i="18"/>
  <c r="I97" i="18"/>
  <c r="H97" i="18"/>
  <c r="H95" i="18"/>
  <c r="I95" i="18"/>
  <c r="H72" i="18"/>
  <c r="I72" i="18"/>
  <c r="I71" i="18"/>
  <c r="H71" i="18"/>
  <c r="H75" i="18"/>
  <c r="I75" i="18"/>
  <c r="I83" i="18"/>
  <c r="H83" i="18"/>
  <c r="I80" i="18"/>
  <c r="H80" i="18"/>
  <c r="H79" i="18"/>
  <c r="I79" i="18"/>
  <c r="I82" i="18" l="1"/>
  <c r="H52" i="18"/>
  <c r="I52" i="18"/>
  <c r="I47" i="18"/>
  <c r="H47" i="18"/>
  <c r="H50" i="18"/>
  <c r="I50" i="18"/>
  <c r="I51" i="18"/>
  <c r="H51" i="18"/>
  <c r="I53" i="18"/>
  <c r="H53" i="18"/>
  <c r="H45" i="18"/>
  <c r="I45" i="18"/>
  <c r="I48" i="18"/>
  <c r="H48" i="18"/>
  <c r="I49" i="18"/>
  <c r="H49" i="18"/>
  <c r="G57" i="18"/>
  <c r="G58" i="18" s="1"/>
  <c r="F57" i="18"/>
  <c r="F58" i="18" s="1"/>
  <c r="E57" i="18" l="1"/>
  <c r="H57" i="18" l="1"/>
  <c r="I57" i="18"/>
  <c r="E58" i="18"/>
  <c r="I58" i="18" l="1"/>
  <c r="H58" i="18"/>
  <c r="I164" i="18" l="1"/>
  <c r="H164" i="18"/>
  <c r="H165" i="18"/>
  <c r="I165" i="18"/>
  <c r="I166" i="18"/>
  <c r="H166" i="18"/>
  <c r="I167" i="18"/>
  <c r="H167" i="18"/>
  <c r="I161" i="18"/>
  <c r="H161" i="18"/>
  <c r="I168" i="18"/>
  <c r="H168" i="18"/>
  <c r="I160" i="18"/>
  <c r="H160" i="18"/>
  <c r="H158" i="18"/>
  <c r="I158" i="18"/>
  <c r="H162" i="18"/>
  <c r="I162" i="18"/>
  <c r="I159" i="18"/>
  <c r="H159" i="18"/>
  <c r="H149" i="18"/>
  <c r="H148" i="18"/>
  <c r="I144" i="18" l="1"/>
  <c r="H144" i="18"/>
  <c r="H145" i="18"/>
  <c r="I145" i="18"/>
  <c r="H151" i="18"/>
  <c r="I151" i="18"/>
  <c r="I146" i="18"/>
  <c r="H146" i="18"/>
  <c r="H150" i="18"/>
  <c r="I150" i="18"/>
  <c r="H147" i="18"/>
  <c r="I147" i="18"/>
  <c r="H143" i="18"/>
  <c r="I140" i="18" l="1"/>
  <c r="H140" i="18"/>
  <c r="I142" i="18"/>
  <c r="H142" i="18"/>
  <c r="I141" i="18"/>
  <c r="H141" i="18"/>
  <c r="H14" i="18" l="1"/>
  <c r="I14" i="18"/>
  <c r="E15" i="18"/>
  <c r="H115" i="18" l="1"/>
  <c r="I115" i="18"/>
  <c r="I25" i="18"/>
  <c r="H25" i="18"/>
  <c r="H133" i="18"/>
  <c r="H132" i="18"/>
  <c r="H117" i="18" l="1"/>
  <c r="I117" i="18"/>
  <c r="H94" i="18" l="1"/>
  <c r="I94" i="18"/>
  <c r="H96" i="18"/>
  <c r="I96" i="18"/>
  <c r="H98" i="18"/>
  <c r="I98" i="18"/>
  <c r="H93" i="18" l="1"/>
  <c r="I93" i="18"/>
  <c r="H212" i="18" l="1"/>
  <c r="I212" i="18"/>
  <c r="H256" i="18"/>
  <c r="I256" i="18"/>
  <c r="I150" i="16" l="1"/>
  <c r="H150" i="16"/>
  <c r="H87" i="16"/>
  <c r="I87" i="16"/>
  <c r="I100" i="18" l="1"/>
  <c r="H100" i="18"/>
  <c r="H101" i="18"/>
  <c r="I101" i="18"/>
</calcChain>
</file>

<file path=xl/sharedStrings.xml><?xml version="1.0" encoding="utf-8"?>
<sst xmlns="http://schemas.openxmlformats.org/spreadsheetml/2006/main" count="1645" uniqueCount="746">
  <si>
    <t>%</t>
  </si>
  <si>
    <t>GRI/EUSS</t>
  </si>
  <si>
    <t>Link</t>
  </si>
  <si>
    <t>GRI</t>
  </si>
  <si>
    <t>404-1</t>
  </si>
  <si>
    <t>405-1</t>
  </si>
  <si>
    <t>Social</t>
  </si>
  <si>
    <t>EU1</t>
  </si>
  <si>
    <t>2-7</t>
  </si>
  <si>
    <t>37, 42</t>
  </si>
  <si>
    <t>41, 77</t>
  </si>
  <si>
    <t>302-1</t>
  </si>
  <si>
    <t>EU30</t>
  </si>
  <si>
    <t>404-3</t>
  </si>
  <si>
    <t>401-1</t>
  </si>
  <si>
    <t>EU15</t>
  </si>
  <si>
    <t>405-2</t>
  </si>
  <si>
    <t>201-3</t>
  </si>
  <si>
    <t>401-3</t>
  </si>
  <si>
    <t>EU11</t>
  </si>
  <si>
    <t>General</t>
  </si>
  <si>
    <t>KPI</t>
  </si>
  <si>
    <t>2025-2024</t>
  </si>
  <si>
    <t>GRI 305-1</t>
  </si>
  <si>
    <t>-</t>
  </si>
  <si>
    <t xml:space="preserve"> -</t>
  </si>
  <si>
    <t xml:space="preserve"> </t>
  </si>
  <si>
    <t xml:space="preserve">GRI 303-5 </t>
  </si>
  <si>
    <t>N°</t>
  </si>
  <si>
    <t>n/d</t>
  </si>
  <si>
    <t>GRI 304-2</t>
  </si>
  <si>
    <t>GRI 304-4</t>
  </si>
  <si>
    <t>Vulnerable (VUL)</t>
  </si>
  <si>
    <t>TJ</t>
  </si>
  <si>
    <t>Diesel</t>
  </si>
  <si>
    <t>MJ/kWh eq</t>
  </si>
  <si>
    <t>tep</t>
  </si>
  <si>
    <t>MWh</t>
  </si>
  <si>
    <t>GRI 301-1</t>
  </si>
  <si>
    <t>Millones m³</t>
  </si>
  <si>
    <t>Total</t>
  </si>
  <si>
    <t xml:space="preserve">GRI 301-2 </t>
  </si>
  <si>
    <t>Lubricante</t>
  </si>
  <si>
    <t>t</t>
  </si>
  <si>
    <t>GRI 306-3a</t>
  </si>
  <si>
    <t>Topic</t>
  </si>
  <si>
    <t>GRI 306-4b</t>
  </si>
  <si>
    <t xml:space="preserve">GRI 306-5c </t>
  </si>
  <si>
    <t>GRI 306-5B</t>
  </si>
  <si>
    <t>Targets</t>
  </si>
  <si>
    <t>0,9 GW al 2028</t>
  </si>
  <si>
    <t>0,03 GW</t>
  </si>
  <si>
    <t>0,6 GW al 2027</t>
  </si>
  <si>
    <t>84% al 2028</t>
  </si>
  <si>
    <t>77% al 2027</t>
  </si>
  <si>
    <t>0,05 g/kWh (-85% vs 2017)</t>
  </si>
  <si>
    <t>0,36 g/kWh</t>
  </si>
  <si>
    <t>0,24 g/kWh (-56% vs 2017)</t>
  </si>
  <si>
    <t>0,55 g/kWh</t>
  </si>
  <si>
    <t>0,004 g/kWh (-69% vs 2017)</t>
  </si>
  <si>
    <t>0,013 g/kWh</t>
  </si>
  <si>
    <t>0,18 L/kWh eq (-58% vs 2017)</t>
  </si>
  <si>
    <t>0,43 L/kWh eq</t>
  </si>
  <si>
    <t>Milestone</t>
  </si>
  <si>
    <t>Achievement of No Net Loss (NNL) for new infrastructure by 2030(1)</t>
  </si>
  <si>
    <t>50% expected  by 2028(2) % number of assets meeting the NNL out of total number of assets that went into operation in the reporting year.</t>
  </si>
  <si>
    <t>100% by 2030</t>
  </si>
  <si>
    <t>Achievement of No Net Deforestation for new infrastructure by 2030(1)</t>
  </si>
  <si>
    <t>(2) The milestone is calculated on the basis of the Additional Capacity built in 2028 (referring to the generation plants) according to the Business Plan 2026-2028.</t>
  </si>
  <si>
    <t>Scope</t>
  </si>
  <si>
    <t>Baseline</t>
  </si>
  <si>
    <t>2025 Results</t>
  </si>
  <si>
    <t>Percentage of total industrial waste recovered (1)</t>
  </si>
  <si>
    <t>Direct and indirect O&amp;M, construction, and demolition activities in all countries and regions</t>
  </si>
  <si>
    <t>Year: 2024</t>
  </si>
  <si>
    <t>90%
by 2030</t>
  </si>
  <si>
    <t>Value: 85%</t>
  </si>
  <si>
    <t>Enel Chile S.A.</t>
  </si>
  <si>
    <t>Total Enel Chile S.A.</t>
  </si>
  <si>
    <t>N°:</t>
  </si>
  <si>
    <t>Enel X Chile S.p.A</t>
  </si>
  <si>
    <t>Total Enel X Chile</t>
  </si>
  <si>
    <t>Enel Generación Chile (1)</t>
  </si>
  <si>
    <t>Enel Green Power (2)</t>
  </si>
  <si>
    <t>14,9</t>
  </si>
  <si>
    <t>16,7</t>
  </si>
  <si>
    <t>Enel Distribución Chile (3)</t>
  </si>
  <si>
    <t xml:space="preserve">Total Enel Distribución Chile </t>
  </si>
  <si>
    <t>28,3</t>
  </si>
  <si>
    <t>Enel X Way Chile SpA</t>
  </si>
  <si>
    <t>Total Enel X Way Chile SpA</t>
  </si>
  <si>
    <t>–</t>
  </si>
  <si>
    <t>0,8</t>
  </si>
  <si>
    <t>n.a.</t>
  </si>
  <si>
    <t>Total Enel Chile</t>
  </si>
  <si>
    <t>KPI 2025</t>
  </si>
  <si>
    <t>Var. %</t>
  </si>
  <si>
    <t>Miles  US$</t>
  </si>
  <si>
    <t>US$</t>
  </si>
  <si>
    <t>Managers evaluados</t>
  </si>
  <si>
    <t>Middle manager evaluados</t>
  </si>
  <si>
    <t>White collars evaluados</t>
  </si>
  <si>
    <t>Blue collars evaluados</t>
  </si>
  <si>
    <t>Concurso interno</t>
  </si>
  <si>
    <t>Manager</t>
  </si>
  <si>
    <t>Middle manager</t>
  </si>
  <si>
    <t>White collar</t>
  </si>
  <si>
    <t>Blue collar</t>
  </si>
  <si>
    <t>Nº</t>
  </si>
  <si>
    <t>| GRI 403-9 | 403-10</t>
  </si>
  <si>
    <t>Total Tier 1 supplier are referred to suppliers with an active contract as of december each year that is higher than € 25,000. They include both suppliers operating in  businesses and  Service Functions.Significant Tier-1 suppliers include all the suppliers that provide services to the Business Lines and the suppliers from Service or Staff areas that are included in the qualification system.</t>
  </si>
  <si>
    <t>The following targets are set at the Enel Group level, and Enel Chile contributes to them as part of the Group.</t>
  </si>
  <si>
    <t>SCOPE</t>
  </si>
  <si>
    <t>BASELINE</t>
  </si>
  <si>
    <t>TARGETS</t>
  </si>
  <si>
    <t>Performance management % of people involved</t>
  </si>
  <si>
    <t>100% refers to the total number of eligible people, all of whom are involved in the process.
Scope: Enel at the global level.</t>
  </si>
  <si>
    <t>Year: 2016
Value: 100%</t>
  </si>
  <si>
    <t>100%
by 2028</t>
  </si>
  <si>
    <t xml:space="preserve">Performance management % of people evaluated </t>
  </si>
  <si>
    <t>Includes all those who have received a direct assessment from their manager.
Scope: Enel at the global level.</t>
  </si>
  <si>
    <t>Year: 2016
Value: 99%</t>
  </si>
  <si>
    <t>99.7%</t>
  </si>
  <si>
    <t>99%
by 2028</t>
  </si>
  <si>
    <t>Women managers (including Executive managers) and middle managers - %</t>
  </si>
  <si>
    <t>No. of women managers (including Executive managers) + no. of women middle managers/total women + men managers (including Executive managers) and middle managers.
Scope: Enel at the global level.</t>
  </si>
  <si>
    <t>Year: 2020
Value: 29.4% managers and middle managers</t>
  </si>
  <si>
    <t>33.9%</t>
  </si>
  <si>
    <t>34.1%
by 2028</t>
  </si>
  <si>
    <t>Women managers (including Executive managers) - %</t>
  </si>
  <si>
    <t>Number of women managers (including Executive managers) /total women + men managers (including Executive managers).
Scope: Enel at the global level.</t>
  </si>
  <si>
    <t>Year: 2020
Value: 21.6% managers</t>
  </si>
  <si>
    <t>27.3%</t>
  </si>
  <si>
    <t>&gt;27%
by 2028</t>
  </si>
  <si>
    <t>Women middle managers - %</t>
  </si>
  <si>
    <t>Number of women middle managers/total women + men middle managers.
Scope: Enel at the global level.</t>
  </si>
  <si>
    <t>Year: 2020
Value: 30.4% middle managers</t>
  </si>
  <si>
    <t>34.6%</t>
  </si>
  <si>
    <t>&gt;34.4
by 2028</t>
  </si>
  <si>
    <t>Targets – Health and Safety At Enel Group Level</t>
  </si>
  <si>
    <t>Average injury frequency rate weighted for their severity (all injuries with at least one day of absence from work are considered in the indicator)</t>
  </si>
  <si>
    <t>Enel Group</t>
  </si>
  <si>
    <t>Year: 2024
Value: 0.53 (Same baseline as previous year)</t>
  </si>
  <si>
    <t>0.32</t>
  </si>
  <si>
    <t>0.47
by 2026</t>
  </si>
  <si>
    <t>% of Enel’s own workers covered by the Company’s health and safety management system</t>
  </si>
  <si>
    <t>Year: 2023
Value: 94%</t>
  </si>
  <si>
    <t>96.5%</t>
  </si>
  <si>
    <t>≥95%
by 2028</t>
  </si>
  <si>
    <t>Initiatives to engage contracting companies on health and safety issues</t>
  </si>
  <si>
    <t>Year: 2023
Value: 1</t>
  </si>
  <si>
    <t>At least 1 (1) initiative per year in the period 2026-2028</t>
  </si>
  <si>
    <t>Carbon</t>
  </si>
  <si>
    <r>
      <t xml:space="preserve">2025 </t>
    </r>
    <r>
      <rPr>
        <b/>
        <vertAlign val="superscript"/>
        <sz val="7.6"/>
        <color theme="1"/>
        <rFont val="Segoe UI"/>
        <family val="2"/>
      </rPr>
      <t>(1)</t>
    </r>
  </si>
  <si>
    <t>HYDRO</t>
  </si>
  <si>
    <t>CCGT</t>
  </si>
  <si>
    <t>COAL</t>
  </si>
  <si>
    <t>WIND</t>
  </si>
  <si>
    <t>SOLAR</t>
  </si>
  <si>
    <t>GEOTHERMAL</t>
  </si>
  <si>
    <t>Reference</t>
  </si>
  <si>
    <t>Category</t>
  </si>
  <si>
    <t>Name</t>
  </si>
  <si>
    <t>Document</t>
  </si>
  <si>
    <t>Page number or sheet name</t>
  </si>
  <si>
    <t>SF6 emissions</t>
  </si>
  <si>
    <t>Direct emissions (Scope 1)</t>
  </si>
  <si>
    <t>Indirect emissions (Scope 2)</t>
  </si>
  <si>
    <t>Other indirect emissions (Scope 3)</t>
  </si>
  <si>
    <t>GHG emissions intensity</t>
  </si>
  <si>
    <t>Management of waste-related impacts</t>
  </si>
  <si>
    <t>Waste generated</t>
  </si>
  <si>
    <t>Water consumption intensity</t>
  </si>
  <si>
    <t>Communication and training on anti-corruption policies</t>
  </si>
  <si>
    <t>Training</t>
  </si>
  <si>
    <t>Female participation in the workforce</t>
  </si>
  <si>
    <t>Training on human rights policies and procedures</t>
  </si>
  <si>
    <t>Water withdrawal and consumption</t>
  </si>
  <si>
    <t>Process to determine material topics</t>
  </si>
  <si>
    <t>Management of material impacts</t>
  </si>
  <si>
    <t xml:space="preserve">Matriz de Doble materialidad </t>
  </si>
  <si>
    <t>Activities, value chain and relationships</t>
  </si>
  <si>
    <t>Employees</t>
  </si>
  <si>
    <t>Governance structure</t>
  </si>
  <si>
    <t>Transformation of natural habitats</t>
  </si>
  <si>
    <t>Fuel consumption by primary source from non-renewable sources</t>
  </si>
  <si>
    <t>Thermal generation availability</t>
  </si>
  <si>
    <t>Environmental</t>
  </si>
  <si>
    <t>Governance</t>
  </si>
  <si>
    <t>Company-specific</t>
  </si>
  <si>
    <t>Thermal generation availability by regulatory regime</t>
  </si>
  <si>
    <t>Materials used – total consumption by resource</t>
  </si>
  <si>
    <t>Performance evaluation</t>
  </si>
  <si>
    <t>GRI 303-4</t>
  </si>
  <si>
    <t>Environmental Sheet</t>
  </si>
  <si>
    <t>Social Sheet</t>
  </si>
  <si>
    <t>Assumptions Sheet</t>
  </si>
  <si>
    <t>Internal Mobility</t>
  </si>
  <si>
    <t>Percentage of employees eligible to retire in the next 5 years out of the total in each job category</t>
  </si>
  <si>
    <t>Corporate benefit plans</t>
  </si>
  <si>
    <t>Maximum period allowed for the parental program - Women</t>
  </si>
  <si>
    <t>Estimated population without service</t>
  </si>
  <si>
    <t>Health and Safety Practices</t>
  </si>
  <si>
    <t>Customer Satisfaction</t>
  </si>
  <si>
    <t>Statement</t>
  </si>
  <si>
    <t>Objective</t>
  </si>
  <si>
    <t>This annex complements the non-financial information published in the 2025 Integrated Annual Report, with the objective of responding to the requirements of the different stakeholders. The most significant change was the adoption of the U.S. dollar (USD) as the functional currency in 2025, in order to better reflect the Company’s economic reality.</t>
  </si>
  <si>
    <t>Standards</t>
  </si>
  <si>
    <t>The information presented is aligned with international standards, such as GRI, and with information requests from sustainability assessors, such as S&amp;P Global, MSCI, Sustainalytics and FTSE, among others, complementing the information already reported in the Integrated Annual Report, which includes SASB indicators. It is also prepared according to guidelines such as GRI, TCFD and TNFD, among others.</t>
  </si>
  <si>
    <t>As with the non-financial or sustainability information published in the 2025 Integrated Annual Report, the scope of the environmental, social and governance information includes all subsidiary entities that are part of Enel Chile’s consolidation perimeter, indicated in the Subsidiaries, associates and joint ventures section of Chapter 5 of this Integrated Annual Report. If any of these indicators does not include one of the subsidiary companies, this will be expressly indicated.</t>
  </si>
  <si>
    <t>External verification</t>
  </si>
  <si>
    <t xml:space="preserve">Some of the indicators published in the Annual Report and this annex were externally assured by KPMG, the same firm that audited Enel’s Financial Statements. This was carried out through a transparent tender process that guarantees its technical independence. The process ensures data reliability under GRI and SASB standards, company-specific indicators and CMF General Rule No. 461, which are detailed in the specific assurance letters. KPMG also verified our Carbon Footprint. </t>
  </si>
  <si>
    <t>Transmission</t>
  </si>
  <si>
    <t xml:space="preserve">Enel Chile does not participate in the Transmission business </t>
  </si>
  <si>
    <t>Water</t>
  </si>
  <si>
    <t>Data on water use is collected daily at each plant through two approaches, depending on the source of information and the technology available. When measurement systems exist, data on withdrawals, discharges and recycled or reused water are obtained directly through specific meters installed at the plants, whose records are stored automatically in the corresponding monitoring systems and can be extracted in reports. In cases where direct measurement is not available, water withdrawal and discharge data are estimated indirectly using operating criteria and specific characteristics of the plant and its geographic area, and are subsequently recorded by the plant operator.</t>
  </si>
  <si>
    <t>Water-stressed areas</t>
  </si>
  <si>
    <t xml:space="preserve">Enel Chile prioritizes water management in water-stressed areas, identifying its generation facilities according to GRI 303 criteria and the Aqueduct Water Risk Atlas. At sites located in these areas, measures are implemented to monitor and optimize water use, prioritizing less scarce sources. Likewise, innovative solutions are applied at solar plants to minimize water consumption in panel cleaning. </t>
  </si>
  <si>
    <t>Waste</t>
  </si>
  <si>
    <t>The Company does not operate nuclear plants and does not record radioactive waste management</t>
  </si>
  <si>
    <t>Coal</t>
  </si>
  <si>
    <t>The Company does not operate coal-fired plants; therefore, it does not record coal consumption or Mercury (Hg) emissions</t>
  </si>
  <si>
    <t>Use of electric vehicles</t>
  </si>
  <si>
    <t>Of the electric vehicles used for transporting people, 11.5% correspond to electric vehicles operated by contractors and suppliers and associated with operating leases and the management fleet. In addition, 11% correspond to hybrid vehicles, reaching 22% sustainable mobility.</t>
  </si>
  <si>
    <t>Biodiversity</t>
  </si>
  <si>
    <t>Health and Safety</t>
  </si>
  <si>
    <t>Days lost due to accidents, considers days with medical leave</t>
  </si>
  <si>
    <t>Directors’ Committee</t>
  </si>
  <si>
    <t>In June 2020, the Board of Directors delegated certain sustainability-related functions to the Directors’ Committee. The responsibilities of the Sustainability Committee include: monitoring sustainability-related matters, including environmental aspects such as climate change, biodiversity, management systems and natural resource management; social aspects such as health and safety, diversity and workforce development; and governance aspects such as transparency, business relationships and human rights, among others, and their relationship with the Company’s business.</t>
  </si>
  <si>
    <t>Trained SME suppliers</t>
  </si>
  <si>
    <t>During 2025, Enel Chile trained 2.3% of small and medium-sized enterprises (SMEs) with awarded contracts</t>
  </si>
  <si>
    <t>Environmental Indicators</t>
  </si>
  <si>
    <t>Unit</t>
  </si>
  <si>
    <t>SF₆ emissions (1), (2)</t>
  </si>
  <si>
    <t>thousand tons eq</t>
  </si>
  <si>
    <t>Note:</t>
  </si>
  <si>
    <t>(1) Emissions included in Scope 1 GHG emissions, verified by KPMG. They mainly originate from leaks of gas contained in electrical equipment during its operation, maintenance, recharge or dismantling.</t>
  </si>
  <si>
    <t>(2) The increase in emissions corresponding to SF₆ emissions in 2023 and 2025 is due to a higher number of maintenance activities.</t>
  </si>
  <si>
    <t>Water Metrics | 303</t>
  </si>
  <si>
    <t>Discharges in water-stressed areas</t>
  </si>
  <si>
    <t>Total Discharges in Water-Stressed Areas</t>
  </si>
  <si>
    <t>million m³</t>
  </si>
  <si>
    <t>Water Consumption</t>
  </si>
  <si>
    <t>Water Consumption in Water-Stressed Areas</t>
  </si>
  <si>
    <t>Total Net Water Consumption Intensity (1)</t>
  </si>
  <si>
    <t>liters/kWh</t>
  </si>
  <si>
    <t>(1) The value corresponds to total water consumption (total withdrawals - total discharges) / net energy production</t>
  </si>
  <si>
    <t xml:space="preserve">The main water consumption comes from thermal generation, which increased by 18% </t>
  </si>
  <si>
    <t>Species and sites with biodiversity value | GRI 304-1 | 304-2 | 304-3 | 304-4</t>
  </si>
  <si>
    <t>Exposure to biodiversity</t>
  </si>
  <si>
    <t xml:space="preserve">Power generation plants </t>
  </si>
  <si>
    <t>Plants in operation</t>
  </si>
  <si>
    <t>Plants in operation located within biodiversity-sensitive areas (1)</t>
  </si>
  <si>
    <t>Hectares occupied by generation plants in operation within protected areas (2)</t>
  </si>
  <si>
    <t>Hectares</t>
  </si>
  <si>
    <t>Distribution assets</t>
  </si>
  <si>
    <t>Hectares occupied by distribution assets located in protected areas (3)</t>
  </si>
  <si>
    <t>Hectares occupied by distribution assets located in critical habitat (4)</t>
  </si>
  <si>
    <t>(1) The number of plants in areas of high importance for biodiversity has been modified following the update of thematic maps and the refinement of calculation methodologies. The two plants located in protected areas are hydroelectric plants, built mainly before the 1970s or even before protected areas or habitat classifications existed; no new plants have been built in protected areas. These facilities are managed through reservoir operation plans agreed with local authorities.</t>
  </si>
  <si>
    <t xml:space="preserve">(2) The two plants represent 0.03% of the total area occupied by generation assets (51.8 thousand hectares). </t>
  </si>
  <si>
    <t xml:space="preserve">(3) Distribution assets (medium-voltage lines) in protected areas represent 0.4% of the total, applying measures to reduce environmental impact. </t>
  </si>
  <si>
    <t>(4) In critical habitats, distribution assets account for 0.5% of total hectares</t>
  </si>
  <si>
    <t>For more information on methodology, see https://www.enel.com/content/dam/enel-com/documenti/investitori/sostenibilita/conservation-of-natural-capital-2025.pdf</t>
  </si>
  <si>
    <t>Hectares occupied by electricity generation assets that entered into operation during the current year</t>
  </si>
  <si>
    <t>Hectares occupied by electricity generation assets that entered into operation during the current year within modified habitats</t>
  </si>
  <si>
    <t>Hectares occupied by electricity generation assets that entered into operation during the current year within natural habitats</t>
  </si>
  <si>
    <t>(1) In 2025, electricity generation assets that entered into operation occupied a total of 86 hectares, of which 56 hectares (65%) correspond to modified habitats and 31 hectares (36%) to natural habitats. This distribution reflects the preference for using previously disturbed areas.</t>
  </si>
  <si>
    <t>Number and types of endangered species in 2025 (1)</t>
  </si>
  <si>
    <t>Number of species on the IUCN Red List (1)</t>
  </si>
  <si>
    <t>Critically Endangered (CR)</t>
  </si>
  <si>
    <t>Endangered (EN)</t>
  </si>
  <si>
    <t>(1) Includes species of birdlife; terrestrial fauna (mammals); terrestrial flora; bats; and aquatic fauna (amphibians and reptiles)</t>
  </si>
  <si>
    <t xml:space="preserve">Energy efficiency in thermal power plants </t>
  </si>
  <si>
    <t>Net efficiency of oil/gas plants</t>
  </si>
  <si>
    <t>Net efficiency of CCGT plants</t>
  </si>
  <si>
    <t>Natural gas</t>
  </si>
  <si>
    <t>Total direct consumption</t>
  </si>
  <si>
    <t>Direct consumption intensity</t>
  </si>
  <si>
    <t>Percentage of fuel consumption from non-renewable sources</t>
  </si>
  <si>
    <t xml:space="preserve">Total indirect energy consumption </t>
  </si>
  <si>
    <t>Energy consumption</t>
  </si>
  <si>
    <t>Indirect energy consumption</t>
  </si>
  <si>
    <t>Non-renewable energy (electricity and heating/cooling) generated</t>
  </si>
  <si>
    <t>Total renewable energy purchased or generated</t>
  </si>
  <si>
    <t>Total non-renewable energy consumption</t>
  </si>
  <si>
    <t>Total renewable energy consumption</t>
  </si>
  <si>
    <t>Total energy consumption costs</t>
  </si>
  <si>
    <t>thousands of US$</t>
  </si>
  <si>
    <t>Data coverage</t>
  </si>
  <si>
    <t>% of revenue</t>
  </si>
  <si>
    <t>Total average losses in the distribution network</t>
  </si>
  <si>
    <t>Regulated</t>
  </si>
  <si>
    <t>Unregulated</t>
  </si>
  <si>
    <t>Thermal generation availability by primary energy source</t>
  </si>
  <si>
    <t>Oil/gas plants</t>
  </si>
  <si>
    <t>Combined-cycle plants</t>
  </si>
  <si>
    <t>Total thermal generation availability</t>
  </si>
  <si>
    <t>Materials and inputs | GRI 301-1 | 301-2</t>
  </si>
  <si>
    <t>Materials used and recycled inputs</t>
  </si>
  <si>
    <t>Inputs</t>
  </si>
  <si>
    <t>From non-renewable sources</t>
  </si>
  <si>
    <t>thousand t</t>
  </si>
  <si>
    <t>From renewable sources</t>
  </si>
  <si>
    <t>Geothermal steam used for electricity production</t>
  </si>
  <si>
    <t>Consumables</t>
  </si>
  <si>
    <t>Lime</t>
  </si>
  <si>
    <t>Ammonium</t>
  </si>
  <si>
    <t>Caustic soda</t>
  </si>
  <si>
    <t>Slaked lime</t>
  </si>
  <si>
    <t>Sulfuric/hydrochloric acid</t>
  </si>
  <si>
    <t>Other</t>
  </si>
  <si>
    <t>The Company uses these chemical inputs for water treatment, emissions control and equipment protection, ensuring efficient operations and environmental compliance.</t>
  </si>
  <si>
    <t>Dielectric oil</t>
  </si>
  <si>
    <t>Ferric chloride</t>
  </si>
  <si>
    <t>Main waste metrics | GRI 306</t>
  </si>
  <si>
    <t>Waste Generated:</t>
  </si>
  <si>
    <t>Non-hazardous waste</t>
  </si>
  <si>
    <t>Non-hazardous waste (ash only)</t>
  </si>
  <si>
    <t>tons</t>
  </si>
  <si>
    <t>Non-hazardous waste (excluding ash)</t>
  </si>
  <si>
    <t>Total non-hazardous waste</t>
  </si>
  <si>
    <t>Hazardous waste</t>
  </si>
  <si>
    <t>Hazardous waste containing PCBs</t>
  </si>
  <si>
    <t>Total hazardous waste</t>
  </si>
  <si>
    <t>Total waste production (hazardous and non-hazardous)</t>
  </si>
  <si>
    <t>Percentage of recovered waste (recycled – reused)</t>
  </si>
  <si>
    <t>Percentage of total waste sent for recycling and reuse</t>
  </si>
  <si>
    <t>Percentage of waste directed to disposal</t>
  </si>
  <si>
    <t>Recovery of non-hazardous waste (including energy recovery)</t>
  </si>
  <si>
    <t>Non-hazardous waste for incineration and other disposal methods</t>
  </si>
  <si>
    <t>Non-hazardous waste directed to disposal</t>
  </si>
  <si>
    <t>Non-hazardous waste sent to landfill</t>
  </si>
  <si>
    <t xml:space="preserve">Hazardous waste </t>
  </si>
  <si>
    <t>Hazardous waste recycled or sent for treatment</t>
  </si>
  <si>
    <t>Hazardous waste directed to disposal</t>
  </si>
  <si>
    <t>Waste sent to landfill</t>
  </si>
  <si>
    <t>Waste incinerated or other disposal methods</t>
  </si>
  <si>
    <t>Total hazardous waste (1)</t>
  </si>
  <si>
    <t>(1) The increase in hazardous waste during 2024 is due to the disposal of end-of-life photovoltaic panels from field construction.</t>
  </si>
  <si>
    <t>The increase in non-hazardous waste is mainly explained by cutting and pruning work for network maintenance, which is 100% recovered.</t>
  </si>
  <si>
    <t>Coal-fired thermal plants</t>
  </si>
  <si>
    <t>CCGT thermal plants - gas</t>
  </si>
  <si>
    <t>Oil &amp; gas thermal plants - open cycle</t>
  </si>
  <si>
    <t xml:space="preserve">Thermal plants in water-stressed areas </t>
  </si>
  <si>
    <t>Generation from thermal plants in water-stressed areas</t>
  </si>
  <si>
    <t>The plants in water-stressed areas are San Isidro I and II and Quintero</t>
  </si>
  <si>
    <t>% gas leakage</t>
  </si>
  <si>
    <t xml:space="preserve"> Considers all categories of leaks: venting, fugitive emissions, pneumatic equipment and unburned gas.</t>
  </si>
  <si>
    <t>Total own generation revenue</t>
  </si>
  <si>
    <t>Total energy trading revenue</t>
  </si>
  <si>
    <t xml:space="preserve">Note: </t>
  </si>
  <si>
    <t>This information has been calculated based on publicly available data, mainly from Enel Chile’s Financial Statements. It should be noted that there is no audited or officially published information that breaks down revenue by technology. Therefore, the figures presented correspond to indicative estimates developed using public sources and internal methodologies, following these steps:
Data on revenue by business line were extracted from Enel Chile’s Financial Statements as of December of each year.
The Company’s energy balance (net production and energy purchases) was used to determine the total energy sold.
A unit revenue per GWh was calculated by dividing total generation revenue by total energy sold.
This unit value was multiplied by the net production of each technology (hydroelectric, solar, wind, etc.) to estimate revenue by technology.
These calculations exclude gas sales and other revenue unrelated to generation, focusing only on electricity generation.</t>
  </si>
  <si>
    <t>ACTIVITIES</t>
  </si>
  <si>
    <t>2026–2028 PLAN TARGET</t>
  </si>
  <si>
    <t>2025 RESULT</t>
  </si>
  <si>
    <t>2025–2027 PLAN TARGET</t>
  </si>
  <si>
    <t>Increase in renewable capacity</t>
  </si>
  <si>
    <t>Emission-free production</t>
  </si>
  <si>
    <t>2025 RESULT ENEL GROUP</t>
  </si>
  <si>
    <t>BASELINE YEAR 2017</t>
  </si>
  <si>
    <t>Reduction of specific SO₂ emissions (1)</t>
  </si>
  <si>
    <t>0.07 g/kWh in 2028 (-81% vs 2017)</t>
  </si>
  <si>
    <t>0.05 g/kWh in 2030 (-85% vs 2017)</t>
  </si>
  <si>
    <t>Reduction of specific NOx emissions (1)</t>
  </si>
  <si>
    <t>0.23 g/kWh in 2028 (-58% vs 2017)</t>
  </si>
  <si>
    <t>0.16 g/kWh in 2030 (-70% vs 2017)</t>
  </si>
  <si>
    <t>Reduction of specific dust emissions (1)</t>
  </si>
  <si>
    <t>0.005 g/kWh in 2028 (-60% vs 2017)</t>
  </si>
  <si>
    <t>0.005 g/kWh in 2030 (-60% vs 2017)</t>
  </si>
  <si>
    <t>Reduction of specific freshwater withdrawals (1)</t>
  </si>
  <si>
    <t>0.17 L/kWh eq in 2028 (-60% vs 2017)</t>
  </si>
  <si>
    <t>0.15 L/kWh eq in 2030 (-65% vs 2017)</t>
  </si>
  <si>
    <t>Social Indicators</t>
  </si>
  <si>
    <t>Total number of employees</t>
  </si>
  <si>
    <t>Total Generation Line Chile</t>
  </si>
  <si>
    <t>Total Green Power Line</t>
  </si>
  <si>
    <t>(1) Enel Generación Chile includes the following companies: Enel Generación S.A.; Empresa Eléctrica Pehuenche S.A.; Gasoducto Atacama S.A.</t>
  </si>
  <si>
    <t>(2) Enel Green Power includes the following companies: Enel Green Power Chile S.A.; Geotérmica del Norte S.A.</t>
  </si>
  <si>
    <t>(3) Enel Distribución Chile includes the following companies: Enel Distribución Chile S.A.; Enel Colina S.A.</t>
  </si>
  <si>
    <t>Middle Manager</t>
  </si>
  <si>
    <t>White Collar</t>
  </si>
  <si>
    <t>Blue Collar</t>
  </si>
  <si>
    <t>Grand total</t>
  </si>
  <si>
    <t>Headcount</t>
  </si>
  <si>
    <t>Male</t>
  </si>
  <si>
    <t>Female</t>
  </si>
  <si>
    <t xml:space="preserve">Training | </t>
  </si>
  <si>
    <t>Training hours</t>
  </si>
  <si>
    <t>Trained workers (1)</t>
  </si>
  <si>
    <t>Training hours per capita, men (2)</t>
  </si>
  <si>
    <t>Training hours per capita, women (2)</t>
  </si>
  <si>
    <t>Training hours per capita (2)</t>
  </si>
  <si>
    <t xml:space="preserve">Training hours per capita for the manager category (2) </t>
  </si>
  <si>
    <t>Training hours per capita for the middle manager category (2)</t>
  </si>
  <si>
    <t>Training hours per capita for the white collar category (2)</t>
  </si>
  <si>
    <t>Training hours per capita for the blue collar category (2)</t>
  </si>
  <si>
    <t>Average annual cost associated with total training</t>
  </si>
  <si>
    <t>Average annual cost associated with training per worker</t>
  </si>
  <si>
    <t>(1) Considers all workers trained during the year, regardless of whether they were active in December.</t>
  </si>
  <si>
    <t>(2) Training hours per capita calculated based on the total number of employees trained during the year.</t>
  </si>
  <si>
    <t>Includes all workers working in Chile with a valid employment contract</t>
  </si>
  <si>
    <t>Training includes Up Skilling and Re Skilling programs and courses aimed at strengthening and evolving technical, digital and safety capabilities, together with the development of cross-cutting and leadership skills, promoting talent adaptation to the business’s operational and strategic challenges.</t>
  </si>
  <si>
    <t>Performance evaluation | GRI 404-3</t>
  </si>
  <si>
    <t>Total employees</t>
  </si>
  <si>
    <t>Total employees evaluated (1)</t>
  </si>
  <si>
    <t>Percentage of employees receiving evaluations</t>
  </si>
  <si>
    <t>Total male employees</t>
  </si>
  <si>
    <t>Total female employees</t>
  </si>
  <si>
    <t>Men evaluated</t>
  </si>
  <si>
    <t>Women evaluated</t>
  </si>
  <si>
    <t>Percentage of men evaluated (2)</t>
  </si>
  <si>
    <t>Percentage of women evaluated (2)</t>
  </si>
  <si>
    <t>(1) Eligible persons: those who have an indefinite contract and have been active for at least 3 months during the year.</t>
  </si>
  <si>
    <t>(2) % calculated over the total employee workforce by gender for each year</t>
  </si>
  <si>
    <t>Female participation in the total workforce (1)</t>
  </si>
  <si>
    <t>Women in management positions (% of total management workforce)</t>
  </si>
  <si>
    <t>Women in “junior” management positions</t>
  </si>
  <si>
    <t>Women in “junior” management positions (% of total junior management positions)</t>
  </si>
  <si>
    <t>Women in “senior/top” management positions</t>
  </si>
  <si>
    <t>Women in “senior/top” management positions (% of total senior/top management positions)</t>
  </si>
  <si>
    <t>Women in income-generating management positions</t>
  </si>
  <si>
    <t>Women in income-generating management positions as a percentage of total income-generating positions</t>
  </si>
  <si>
    <t>Women managers in income-generating positions as a percentage of total management positions</t>
  </si>
  <si>
    <t>Women in STEM positions %</t>
  </si>
  <si>
    <t>Turnover and hiring | GRI 401-1</t>
  </si>
  <si>
    <t>Direct selection</t>
  </si>
  <si>
    <t>Internal vacancies</t>
  </si>
  <si>
    <t>Open vacancies</t>
  </si>
  <si>
    <t>Vacancies filled by internal candidates</t>
  </si>
  <si>
    <t>New Hires</t>
  </si>
  <si>
    <t>Men</t>
  </si>
  <si>
    <t>Women</t>
  </si>
  <si>
    <t>Under 30 years old</t>
  </si>
  <si>
    <t>Between 30 and 50 years old</t>
  </si>
  <si>
    <t>Over 50 years old</t>
  </si>
  <si>
    <t>Total (Men + Women)</t>
  </si>
  <si>
    <t>New hires and terminations</t>
  </si>
  <si>
    <t>New hire rate</t>
  </si>
  <si>
    <t>Terminations</t>
  </si>
  <si>
    <t xml:space="preserve">Turnover rate </t>
  </si>
  <si>
    <t xml:space="preserve">Voluntary turnover rate - Men </t>
  </si>
  <si>
    <t xml:space="preserve">Turnover rate - Men </t>
  </si>
  <si>
    <t>Voluntary turnover rate - Women</t>
  </si>
  <si>
    <t xml:space="preserve">Turnover rate - Women </t>
  </si>
  <si>
    <t>Voluntary turnover rate - Under 30 years old</t>
  </si>
  <si>
    <t>Turnover rate - Under 30 years old</t>
  </si>
  <si>
    <t xml:space="preserve">Voluntary turnover rate - Between 30 and 50 years old </t>
  </si>
  <si>
    <t>Turnover rate - Between 30 and 50 years old</t>
  </si>
  <si>
    <t>Voluntary turnover rate - Over 50 years old</t>
  </si>
  <si>
    <t>Turnover rate - Over 50 years old</t>
  </si>
  <si>
    <t>Voluntary turnover rate %</t>
  </si>
  <si>
    <t>Turnover rate %</t>
  </si>
  <si>
    <t>Retirement | EU15</t>
  </si>
  <si>
    <t>Percentage of employees eligible to retire in the next 10 years out of the total in each job category</t>
  </si>
  <si>
    <r>
      <t>Blue collar</t>
    </r>
    <r>
      <rPr>
        <sz val="9"/>
        <color theme="1"/>
        <rFont val="Segoe UI"/>
        <family val="2"/>
      </rPr>
      <t xml:space="preserve"> (2)</t>
    </r>
  </si>
  <si>
    <t>Fixed salary</t>
  </si>
  <si>
    <t>Variable salary</t>
  </si>
  <si>
    <t>Total salary</t>
  </si>
  <si>
    <t>2023 average exchange rate: CLP/US 839.91</t>
  </si>
  <si>
    <t xml:space="preserve">(1) Calculated from average salary of women / average salary of men for each category. </t>
  </si>
  <si>
    <t>(2) In Blue collar, the headcount is men only</t>
  </si>
  <si>
    <t xml:space="preserve">Pay gap  </t>
  </si>
  <si>
    <t>Average total pay gap</t>
  </si>
  <si>
    <t>Median total pay gap</t>
  </si>
  <si>
    <t>Average bonus pay gap</t>
  </si>
  <si>
    <t>Median bonus pay gap</t>
  </si>
  <si>
    <t>2024 average exchange rate: CLP/US 943.74</t>
  </si>
  <si>
    <t>Corporate benefit plans | GRI 201-3</t>
  </si>
  <si>
    <t xml:space="preserve">Corporate benefit plans </t>
  </si>
  <si>
    <t>Employees covered by pension plan (benefit plan)</t>
  </si>
  <si>
    <t>Parental program | GRI 401-3</t>
  </si>
  <si>
    <t>No. days</t>
  </si>
  <si>
    <t>Maximum period allowed for the parental program - Men</t>
  </si>
  <si>
    <t>In Chile, by law, paternity leave is established at 5 business days. In our case, the Company grants an additional 15 days, reaching a total of 20 guaranteed leave days for fathers. The increase in male parental leave from 6 days (5 by law + 1 additional day) to 20 days reflects the Company’s commitment to parenting and caregiving, actively promoting shared responsibility at home. This measure is framed as a good practice aimed at strengthening co-parenting, recognizing the fundamental role of fathers from the birth of a child.</t>
  </si>
  <si>
    <t>Climate survey</t>
  </si>
  <si>
    <t>Engaged or satisfied employees</t>
  </si>
  <si>
    <t>Engaged or satisfied employees Target (1)</t>
  </si>
  <si>
    <t>Employees who responded to the survey</t>
  </si>
  <si>
    <t>Employee well-being level</t>
  </si>
  <si>
    <t>Employee inclusion level</t>
  </si>
  <si>
    <t>2025: since January 01, 2025 the functional currency change from Pesos Chilenos to U.S. Dollars</t>
  </si>
  <si>
    <t>Since 2024, the Inside Enel survey has been launched to assess the organizational climate through the analysis of three dimensions: climate, well-being and inclusion, on an annual basis, applied in 2025. Based on these results, the Company implements an improvement plan with various actions to be carried out during 2026.</t>
  </si>
  <si>
    <t>(1) Enel Group target applicable to Enel Chile</t>
  </si>
  <si>
    <t>Health and safety (injuries, accidents, fatalities) | GRI 403-9 | 403-10</t>
  </si>
  <si>
    <t>Accident rate - own workers</t>
  </si>
  <si>
    <t>Fatal Accidents (FAT)</t>
  </si>
  <si>
    <t>Life-changing accidents (LCA)</t>
  </si>
  <si>
    <t>High-potential accidents (HPO)</t>
  </si>
  <si>
    <t>Lost-time accidents</t>
  </si>
  <si>
    <t>Lost-time injury frequency rate (LTIFR)</t>
  </si>
  <si>
    <t>Index</t>
  </si>
  <si>
    <t>Hours worked (WH)</t>
  </si>
  <si>
    <t xml:space="preserve"> Includes 100% own workers</t>
  </si>
  <si>
    <t>Considers accidents with more than 1 lost day, defined as those involving medical leave</t>
  </si>
  <si>
    <t>Accident rate - contractor workers</t>
  </si>
  <si>
    <t>(1) In the case of Enel Chile, the former target is redefined, now as an projection of CO₂ emissions range. The Company establishes a forecast, not a target, of what the Company’s CO₂ emissions would be in the short-mid term.</t>
  </si>
  <si>
    <t>Projection: Scope 1 GHG emissions intensity related to Generation at Enel Chile level</t>
  </si>
  <si>
    <t xml:space="preserve">Includes 100% contractors </t>
  </si>
  <si>
    <t>Accident rate - own workers + contractors</t>
  </si>
  <si>
    <t>Includes 100% of contractors and workers within the Company’s operating scope</t>
  </si>
  <si>
    <t xml:space="preserve">Health and Safety Training </t>
  </si>
  <si>
    <t>Number of workers trained on health and safety topics</t>
  </si>
  <si>
    <t>Total number of health and safety training hours</t>
  </si>
  <si>
    <t>Average health and safety training hours</t>
  </si>
  <si>
    <t>Hours</t>
  </si>
  <si>
    <t>Population without electricity service | GRI EU11</t>
  </si>
  <si>
    <t xml:space="preserve">  Total population without service</t>
  </si>
  <si>
    <t>Total population in concession areas</t>
  </si>
  <si>
    <t>Percentage of population without service</t>
  </si>
  <si>
    <t>Supplier assessment and development</t>
  </si>
  <si>
    <t>Total number of Tier 1 suppliers</t>
  </si>
  <si>
    <t>Total number of significant Tier 1 suppliers</t>
  </si>
  <si>
    <t>% of total spend on significant Tier 1 suppliers</t>
  </si>
  <si>
    <t>Total number of significant non-Tier 1 suppliers</t>
  </si>
  <si>
    <t>Total number of significant Tier 1 and non-Tier 1 suppliers assessed</t>
  </si>
  <si>
    <t>Number of significant suppliers assessed by desk / on-site method</t>
  </si>
  <si>
    <t>Number of significant suppliers assessed with actual or potential substantial negative impacts</t>
  </si>
  <si>
    <t>% of significant suppliers with actual or potential substantial negative impacts with an agreed corrective/improvement action plan</t>
  </si>
  <si>
    <t>Number of significant suppliers with actual or potential substantial negative impacts that were terminated/discarded</t>
  </si>
  <si>
    <t>Total number of significant suppliers supported in implementing the corrective action plan</t>
  </si>
  <si>
    <t>% of significant suppliers assessed with actual or potential substantial negative impacts that received support in implementing the corrective action plan</t>
  </si>
  <si>
    <t>Total number of significant suppliers in capacity-building programs</t>
  </si>
  <si>
    <t>% of significant suppliers in capacity-building programs</t>
  </si>
  <si>
    <t>Total Tier 1 suppliers refer to suppliers with an active contract as of December each year for an amount greater than €25,000. They include both suppliers operating in the businesses and those belonging to service functions.
Significant Tier 1 suppliers include all suppliers that provide services to the business lines, as well as suppliers from service or staff areas that are included in the qualification system.</t>
  </si>
  <si>
    <t>Governance Indicators</t>
  </si>
  <si>
    <t>Due diligence processes</t>
  </si>
  <si>
    <t>Operations assessed (last 3 years)</t>
  </si>
  <si>
    <t>Human Rights Assessment</t>
  </si>
  <si>
    <t xml:space="preserve">Own operations: </t>
  </si>
  <si>
    <t>% of total assets assessed in the last 3 years</t>
  </si>
  <si>
    <t>% of risks for which mitigation actions have been implemented</t>
  </si>
  <si>
    <t>Tier 1 Contractors and Suppliers (Tier I)</t>
  </si>
  <si>
    <t>% of total Tier 1 contractors and suppliers assessed in the last 3 years</t>
  </si>
  <si>
    <t>% of contractors and suppliers assessed where risks have been identified</t>
  </si>
  <si>
    <t>Human Rights Assessment – Joint Ventures (includes equity interests above 10%)</t>
  </si>
  <si>
    <t>% of total assessed in the last 3 years</t>
  </si>
  <si>
    <t>% of total assessed where risks have been identified</t>
  </si>
  <si>
    <t>Contributions to trade and business associations</t>
  </si>
  <si>
    <t>Contributions to trade and business associations by topic</t>
  </si>
  <si>
    <t>Development of energy policies</t>
  </si>
  <si>
    <t>US$ thousand</t>
  </si>
  <si>
    <t>Increase in business competitiveness</t>
  </si>
  <si>
    <t>Total Contributions</t>
  </si>
  <si>
    <t>Largest contributions to business associations</t>
  </si>
  <si>
    <t>Generadoras Trade Association</t>
  </si>
  <si>
    <t>Electric Companies Trade Association A.G.</t>
  </si>
  <si>
    <t>Chilean Institute of Rational Business Administration (ICARE)</t>
  </si>
  <si>
    <t>1) Enel Chile and its subsidiaries have not made any contribution related to lobbying, representation of interests or similar activities, political campaigns / support for organizations / contributions to local, regional or national candidates or others (for example, expenses related to ballot measures or referendums), in compliance with Law 20.900 and the Group’s internal policies.</t>
  </si>
  <si>
    <t>2) Data coverage corresponds to 100% as a percentage of revenue</t>
  </si>
  <si>
    <t>Materiality thresholds for impacts, risks and opportunities</t>
  </si>
  <si>
    <t xml:space="preserve">Enel Chile, aligned with the Group, has defined specific thresholds for the assessment of impact and financial materiality, based on the combination of three factors: likelihood of occurrence, magnitude or severity, and the short-term (&lt;1 year), medium-term (1 to 3 years) and long-term (more than 3 years) time horizon. </t>
  </si>
  <si>
    <t>The following matrices present the combinations of likelihood and magnitude that, in association with a short- or medium-term time horizon, determine the materiality of positive impacts, negative impacts, and risks and opportunities.</t>
  </si>
  <si>
    <t>Thresholds for impact materiality</t>
  </si>
  <si>
    <t xml:space="preserve">Positive impacts </t>
  </si>
  <si>
    <t>Likelihood / Magnitude</t>
  </si>
  <si>
    <t>Low</t>
  </si>
  <si>
    <t>Medium-low</t>
  </si>
  <si>
    <t>Medium</t>
  </si>
  <si>
    <t>Medium-high</t>
  </si>
  <si>
    <t>High</t>
  </si>
  <si>
    <t>Very unlikely</t>
  </si>
  <si>
    <t>Remote</t>
  </si>
  <si>
    <t>Possible</t>
  </si>
  <si>
    <t>Likely</t>
  </si>
  <si>
    <t>Positive material impact</t>
  </si>
  <si>
    <t>Very likely</t>
  </si>
  <si>
    <t>Negative impacts</t>
  </si>
  <si>
    <t>Likelihood \ Magnitude</t>
  </si>
  <si>
    <t>Negative material impact</t>
  </si>
  <si>
    <t xml:space="preserve">Thresholds for financial materiality </t>
  </si>
  <si>
    <t>Risks and opportunities</t>
  </si>
  <si>
    <t>Material risk / opportunities</t>
  </si>
  <si>
    <t xml:space="preserve">Stakeholder Engagement </t>
  </si>
  <si>
    <t xml:space="preserve">
In addition to the main reference functions and business lines, the assessment and validation of material IROs involved key stakeholders identified at all levels: employees, suppliers, customers, institutions, civil society and the financial community.
Constant dialogue and active listening to stakeholders represent a key strategic driver for Enel, guiding business decisions consistently with social expectations and the global challenges of the energy transition. In this context, the Group promotes a participatory approach, in which stakeholder input becomes a strategic element for defining corporate decisions and for the success of the energy transition.
Therefore, the Group strengthened the stakeholder engagement process in support of the double materiality analysis in 2025. Stakeholders were asked to assess IROs in terms of likelihood of occurrence and magnitude, in order to ensure a comprehensive representation of ESG priorities.
</t>
  </si>
  <si>
    <t xml:space="preserve">For more information on the process and results, see the Enel Chile 2025 Annual Report </t>
  </si>
  <si>
    <t>(1) The initiative is intended to be carried out on one or more business lines</t>
  </si>
  <si>
    <t>Methodology for calculating greenhouse gas emissions</t>
  </si>
  <si>
    <t>The methodology and main assumptions considered for the calculation of GHG emissions in 2025 are as follows:</t>
  </si>
  <si>
    <t>GHG Source</t>
  </si>
  <si>
    <t>Calculation method</t>
  </si>
  <si>
    <t>Scope 1</t>
  </si>
  <si>
    <t>Greenhouse gas emissions (CO₂, CH₄ and N₂O) from fuel combustion in:</t>
  </si>
  <si>
    <t>Direct GHG emissions are calculated for each unit and fuel type at thermal power plant level, based on fuel consumption (for CO₂, CH₄ and N₂O) and the corresponding fuel-specific emission factor according to the IPCC, and/or through direct stack measurement (only for CO₂ emissions at some thermal power plants).</t>
  </si>
  <si>
    <t>• thermal generation activities;</t>
  </si>
  <si>
    <t>• auxiliary engines for auxiliary services (including generator sets) at nuclear and renewable plants and in distribution activities;</t>
  </si>
  <si>
    <t>• transport of fuels and by-products on vessels under the Group’s operational control;</t>
  </si>
  <si>
    <t>• heating systems and cafeterias in buildings and offices;</t>
  </si>
  <si>
    <t>• the Company’s vehicle fleet.</t>
  </si>
  <si>
    <t>Fugitive NF₃ emissions in photovoltaic panel production</t>
  </si>
  <si>
    <t>NF₃ is used as a cleaning agent in photovoltaic production processes at the 3SUN plant. Emissions are calculated periodically based on refills carried out, and the equivalent atmospheric emissions in CO₂ are determined by applying the corresponding GWP.</t>
  </si>
  <si>
    <t>Fugitive CH₄ emissions at gas plants</t>
  </si>
  <si>
    <t>Methane leaks are assessed by measuring CH₄ quantities and are calculated using the LDAR (Leak Detection and Repair) methodology.</t>
  </si>
  <si>
    <t>Fugitive HFC emissions at thermal and hydroelectric plants, offices and photovoltaic production facilities</t>
  </si>
  <si>
    <t>HFC losses used in air conditioning and refrigeration systems are calculated periodically based on system refills and/or failures with associated replacement. Emissions are indicated using the commercial name of the gas and the corresponding CO₂eq emissions value based on the GWP.</t>
  </si>
  <si>
    <t>Fugitive SF₆ emissions in electricity generation and distribution activities</t>
  </si>
  <si>
    <t>SF₆ losses in the distribution network are calculated periodically considering two components: refilling of SF₆ equipment and equipment failures with the corresponding replacement.</t>
  </si>
  <si>
    <t>Fugitive biogenic CH₄ emissions in hydroelectric reservoirs</t>
  </si>
  <si>
    <t>Fugitive biogenic methane emissions from hydroelectric reservoirs come from decomposition processes of allochthonous organic matter and algal material. They are calculated using the IPCC method, considering the reservoir area and the climate zone of its location.</t>
  </si>
  <si>
    <t>Scope 2</t>
  </si>
  <si>
    <t>Greenhouse gas emissions associated with electricity consumption</t>
  </si>
  <si>
    <t>Greenhouse gas emissions are calculated based on the total amount of energy consumed by the Group’s different assets at national level, applying the corresponding emission factor of the country’s electricity system, according to the following criteria:</t>
  </si>
  <si>
    <t>• for the location-based model, the coefficient used represents the amount of GHG emissions released by power plants connected to the system per unit of energy produced, measured in grams of CO₂eq per kWh. The factors are collected by National Authorities.</t>
  </si>
  <si>
    <t xml:space="preserve">• for the market-based model. The factors are collected from National Authorities for main countries and from reliable third-party databases for non-main countries (AIB), when available. </t>
  </si>
  <si>
    <t>Greenhouse gas emissions associated with technical network losses</t>
  </si>
  <si>
    <t>Greenhouse gas emissions are calculated based on the amount of energy injected into the network that exceeds the share produced by the Group in each country. This approach avoids any possible double counting with GHG emissions already included in Scope 1. Finally, the corresponding network loss rate and the country emission factor are applied (following the same criteria described above for the location-based and market-based models).</t>
  </si>
  <si>
    <t>Scope 3</t>
  </si>
  <si>
    <t>Category 1. Purchased goods and services</t>
  </si>
  <si>
    <t>They include greenhouse gas emissions derived from the supply chain related to works and services. They are calculated based on the ordered amount (€) for each product group and the related specific emission factor (tCO₂eq/€).</t>
  </si>
  <si>
    <t>For works, the specific emission factors are calculated using data from sustainable sites for wind and solar projects, as well as from network operations and maintenance activities.</t>
  </si>
  <si>
    <t>For services, average emission factors from international databases are used, according to the corresponding economic sectors.</t>
  </si>
  <si>
    <t>Category 2. Capital goods</t>
  </si>
  <si>
    <t>They include greenhouse gas (GHG) emissions derived from the supply chain related to the production of supplies. They are calculated based on the ordered amount (€) for each product group and the related specific emission factor (tCO₂eq/€).</t>
  </si>
  <si>
    <t>The calculation for the main supplies uses emission factors derived from data provided by suppliers through their Environmental Product Declarations (EPD) or ISO CFP 14067 certifications, or from international databases based on the LCA (Life Cycle Assessment) methodology.</t>
  </si>
  <si>
    <t>For other supplies, emission factors are estimated based on the average emissions of the economic sector to which they belong.</t>
  </si>
  <si>
    <t>Category 3. Fuel- and energy-related activities not included in Scopes 1 or 2</t>
  </si>
  <si>
    <t>Indirect greenhouse gas (GHG) emissions related to:</t>
  </si>
  <si>
    <t>• coal logistics: considers fugitive CH₄ emissions from mining in relation to the amount of coal consumed at the Group’s coal-fired plants, based on the actual proportion of coal from underground and open-pit mines purchased by the Group. In addition, indirect emissions from maritime transport of coal are also considered, calculated based on the estimated volume of fuel consumed by third-party vessels;</t>
  </si>
  <si>
    <t>• oil and gas logistics: cover the entire value chain, from extraction to delivery, using secondary data for each specific stage and including CO₂, CH₄ (both from combustion and leaks) and N₂O emissions. The calculation includes indirect emissions from both the volume of fuels consumed in thermal power plants and the natural gas sold in the retail market to end customers;</t>
  </si>
  <si>
    <t>• biomass logistics: calculated based on the volume transported by road, using secondary data, standard factors and assumptions;</t>
  </si>
  <si>
    <t>• electricity purchased for sale: energy purchased from other producers and resold to end customers is calculated considering the Group’s integrated position at national level, estimating energy as the difference between energy sales and own production, applying the same national emission factors used for Scope 2 calculation (location-based model).</t>
  </si>
  <si>
    <t>Category 4. Upstream transportation and distribution</t>
  </si>
  <si>
    <t>Indirect GHG emissions derived from fuel consumption for road transport of other fuels (not included in category 3), raw materials and waste, as well as third-party maritime transport of ash and other coal by-products, are calculated based on the volume transported by road, using secondary data, standard factors and assumptions.</t>
  </si>
  <si>
    <t>Category 6. Business travel</t>
  </si>
  <si>
    <t>Emissions from business travel are calculated according to the distance-based methodology, considering modes of transport (airplane or train) and hotel stays, applying DEFRA emission factors for each type. Aviation emissions include radiative forcing in their calculation.</t>
  </si>
  <si>
    <t>Category 7. Employee commuting</t>
  </si>
  <si>
    <t xml:space="preserve">At Enel Chile, emissions derived from employee commuting are calculated considering the information collected and available from employees and/or through surveys on the means of transport used to travel to and from work on a daily basis. </t>
  </si>
  <si>
    <t>Category 11. Use of sold products</t>
  </si>
  <si>
    <t>Indirect GHG emissions derived from the use of natural gas sold to end customers in the retail market are calculated based on the amount of energy sold, applying the corresponding IPCC emission factors.</t>
  </si>
  <si>
    <t xml:space="preserve">The following Scope 3 categories of the GHG Protocol are currently excluded from Enel’s greenhouse gas (GHG) emissions inventory:
 - Category 5 (waste generated in operations): Enel excludes this category because it is considered irrelevant.
 - Category 8 (upstream leased assets): GHG emissions related to buildings and offices are already considered in Scope 1 and Scope 2 calculations.
 - Category 9 (downstream transportation and distribution): the category is applicable only to photovoltaic module production and has been excluded because it is considered irrelevant.
 - Category 10 (processing of sold products): not applicable considering the type of products and services sold by the Group.
 - Category 12 (end-of-life treatment of sold products): the category is applicable only to photovoltaic module production and has been excluded because it is considered irrelevant.
 - Category 15 (investments): currently considered not relevant.
The GHG inventory report has been verified by DNV GL, one of the world’s leading certification bodies, with a reasonable assurance level for Scope 1 and Scope 2 emissions, and a limited assurance level for Scope 3 emissions included in the inventory’s scope of application. The audit was performed in accordance with ISO 14064-3 for the conformity of greenhouse gas (GHG) inventories with the WBCSD/WRI Corporate Accounting and Reporting Standard (GHG Protocol). Click here to view </t>
  </si>
  <si>
    <t>GHG Emissions Inventory 2025</t>
  </si>
  <si>
    <t>ISO 37001 Anti-Corruption Certification (Implement, certify, maintain, and recertify for Enel Chile and its subsidiaries)</t>
  </si>
  <si>
    <t>Targets – Anti-Corruption and Compliance</t>
  </si>
  <si>
    <t>Certify, maintain, or recertify the ABMS</t>
  </si>
  <si>
    <t>Completed (100% of certifications renewed)</t>
  </si>
  <si>
    <t>Compliance Program Continuous improvement of MPRP compliance programs</t>
  </si>
  <si>
    <t>Continuous improvement and update of risk and control matrices according to the MPRP Compliance Program, along with monitoring its effectiveness and updating the Compliance Program and regulatory documents</t>
  </si>
  <si>
    <t>Completed</t>
  </si>
  <si>
    <t>Continuous improvement of the document, risk and control matrices according to the MPRP (Law No. 20,393 and its amendments); review/update of regulatory documents related to the Compliance Program</t>
  </si>
  <si>
    <t>Expansion of training on Model 231 and the Global Compliance Program</t>
  </si>
  <si>
    <t>Carry out the training program, online and in-person, for at least 60% of the current workforce of Enel Chile and its subsidiaries</t>
  </si>
  <si>
    <t>Completed (96.9% of workforce)</t>
  </si>
  <si>
    <t>Carry out the training program, online and in-person, for at least 55% of the current workforce, plus workers from each country</t>
  </si>
  <si>
    <t>Promotion of the use of the Ethics Channel and MPRP components, both for companies and other stakeholders</t>
  </si>
  <si>
    <t>Implement the communication program by carrying out 17 internal campaigns and 6 external campaigns</t>
  </si>
  <si>
    <t>16 internal activities and 5 external activities</t>
  </si>
  <si>
    <t>For more information refer to the Annual report</t>
  </si>
  <si>
    <t xml:space="preserve">2025 ESG Supplementary information </t>
  </si>
  <si>
    <t>2025 Integrated Annual Report</t>
  </si>
  <si>
    <t>CO2 Emissions</t>
  </si>
  <si>
    <t>According to this roadmap of the Enel Group, the climate change mitigation strategy will help reduce GHG emissions along the entire value chain by at least 99% by 2040, compared to 2017, a target which is above the 90% overall threshold set by the main international standards. Enel’s ambition is to achieve zero emissions, direct and indirect, while recognizing that this objective also depends on the evolution of external factors, including the largescale availability of zero-emission technology solutions in the supply chain and the evolution of the regulatory and market environment. 2040 Enel's ambition It is estimated that any residual share of emissions in 2040, related to activities other than power generation and the sale of electricity and gas, will not exceed 2.5 MtCO2eq annually. In this circumstance, and consistent with the SBTi certified target of zero net emissions, from 2040 onwards, the Group will pursue mitigation of the impact of these emissions by removing carbon equivalent volumes from the atmosphere. The Group will operate primarily by building a portfolio of credits linked to high quality and high integrity natural and technological solutions that demonstrate their permanence over a long-term time horizon, managing potential risks through portfolio diversification by technologies and countries.</t>
  </si>
  <si>
    <t>Date</t>
  </si>
  <si>
    <t>Social Targets</t>
  </si>
  <si>
    <t>Governance Targets</t>
  </si>
  <si>
    <t>Click Here</t>
  </si>
  <si>
    <t>GRI 412</t>
  </si>
  <si>
    <t>GRI 415</t>
  </si>
  <si>
    <t>Cost associated with formaton</t>
  </si>
  <si>
    <t>Waste by treatment method  |GRI 306</t>
  </si>
  <si>
    <t>Average plant availability factor by energy source and regulatory regime  | EU30</t>
  </si>
  <si>
    <t>Environmental Targets</t>
  </si>
  <si>
    <t>Governance  Targets</t>
  </si>
  <si>
    <t>Social  Targets</t>
  </si>
  <si>
    <t>Environmental Targets Sheet</t>
  </si>
  <si>
    <t>Social Targets Sheet</t>
  </si>
  <si>
    <t>Diversity | GRI 405-1</t>
  </si>
  <si>
    <t>Protection and development of natural capital</t>
  </si>
  <si>
    <t>Responsible water resources management</t>
  </si>
  <si>
    <t>Governance Targets Sheet</t>
  </si>
  <si>
    <t>Governance Indicators Sheet</t>
  </si>
  <si>
    <t>Environmental Indicators Sheet</t>
  </si>
  <si>
    <t>Materiality methodology sheet</t>
  </si>
  <si>
    <t>Social Indicators Sheet</t>
  </si>
  <si>
    <t>People centricity</t>
  </si>
  <si>
    <t>SAIDI/SAIFI</t>
  </si>
  <si>
    <t>214, 355</t>
  </si>
  <si>
    <t>Targets – People &amp; Organization at Enel Group Level</t>
  </si>
  <si>
    <t>Table: Targets – Specific emissions (at Enel Group level)</t>
  </si>
  <si>
    <t>Targets – Water  (at Enel Group level)</t>
  </si>
  <si>
    <t>Targets – Biodiversity (at Enel Group level)</t>
  </si>
  <si>
    <t>Targets – Waste  (at Enel Group level)</t>
  </si>
  <si>
    <t>Total revenues of the generation business</t>
  </si>
  <si>
    <t>Proforma revenues by technology</t>
  </si>
  <si>
    <t>In order to ensure the No Net Loss (NNL) commitment, applying the mitigation hierarchy, continuous monitoring, defined responsibilities, digital mapping tools and action plans to protect habitats. In March 2026, the Company published Operational Procedure 2952, which establishes a global framework for comprehensive biodiversity management in all phases of its projects (exploration, development, operation and dismantling).
This procedure is aligned with Policy 1288 (2024), which requires comprehensive assessments of environmental impacts, including ecosystem alterations, migratory routes and risks for birds and bats. In addition, impact factors and natural dependencies are identified, considering all interactions that may affect biodiversity and ecosystem services.
The Company’s policies are based on TNFD-LEAP-type approaches (similar to SBTN). Through the mitigation hierarchy, it is supported that all impacts are addressed, since those that cannot be avoided or minimized must be compensated to ensure that the final balance on biodiversity is not negative, as also indicated in the policy. The LEAP Analysis' results for Chile are  available  in page16 at https://www.enel.com/content/dam/enel-com/documenti/investitori/sostenibilita/2025/conservation-of-natural-capital-2025.pdf</t>
  </si>
  <si>
    <t>Artificial Intelligence</t>
  </si>
  <si>
    <t>At Enel Group level, of which Enel Chile is part, Artificial Intelligence (AI) is recognized as a key enabler of operational efficiency, digital transformation, and energy system optimization. The company has established a comprehensive AI Framework, supported by a multi-layered governance model with clearly defined roles, responsibilities, and oversight mechanisms.
This framework is reinforced by dedicated policies, including the AI Risks and Opportunities Policy and the AI Governance: Primary Rules of Conduct Policy, which address risk identification and classification, regulatory compliance, transparency, and the prevention of inappropriate AI use. 
AI governance is operationalized through structures such as the AI Committee, cross-functional working groups, and designated roles for risk management and implementation, ensuring effective coordination across the organization. 
In addition, AI is actively applied across core business activities—such as forecasting, renewable energy management, grid operations, and asset management—supporting improved efficiency, resilience, and sustainability performance.
For further details, please refer to the “AI Framework” section in the https://www.enel.com/content/dam/enel-com/documenti/investitori/ESG-Focus-for-investors-2026.pdf</t>
  </si>
  <si>
    <t>Enel Generation has initiated the dismantling phase of the Bocamina power plant following its permanent closure, as part of its coal phase-out and Just Transition strategy; further details are available in https://www.enel.cl/es/conoce-enel/prensa/press-enel-generacion/d202511-enel-generacion-inicia-fase-de-desmantelamiento-de-la-infraestructura-de-central-bocamina.html</t>
  </si>
  <si>
    <t>Site closure and rehabilitation plans</t>
  </si>
  <si>
    <t>Distribution - Energy losses</t>
  </si>
  <si>
    <t>In 2025, the company continued to report its emissions on a gross basis, while also implementing mitigation measures. Emission Reduction Certificates (ERCs) equivalent to 26,896 tCO₂ were acquired from third parties and used to partially offset the emissions of Central Quintero. In addition, carbon credits totaling 512,995 tCO₂ were issued in connection with the Canela II wind farm, registered as Project 5028 with the UNFCCC</t>
  </si>
  <si>
    <t>Water Discharged</t>
  </si>
  <si>
    <t>GRI 304-1|GRI 304-3</t>
  </si>
  <si>
    <t>Average Hours of Training per Employee</t>
  </si>
  <si>
    <t xml:space="preserve">V1 </t>
  </si>
  <si>
    <t xml:space="preserve">The Group’s internal policy for the “Definition and methodology for calculating greenhouse gas (GHG) emissions,” updated in 2025, ensures alignment with Directive 2022/2464 (CSRD, Corporate Sustainability Reporting Directive) and with the GHG Protocol, defining the common framework for processing the GHG emissions inventory and analyzing data to quantify the Group’s impact in terms of emissions. To support the implementation of this methodological framework, the Group’s GHG emissions are calculated using a digital dashboard that strengthens climate governance and facilitates reporting of Scope 1, 2 and 3 emissions. Through the use of specific indicators, it provides a clear view of the highest-emission areas, enables the identification of emission reduction opportunities and defines action priorities.
</t>
  </si>
  <si>
    <t>For this purpose, the Group and Enel Chile consider the principles, requirements and guidelines contained in the Corporate Accounting and Reporting Standard (2004 version) of the Greenhouse Gas Protocol, which includes CO₂, CH₄, N₂O, HFCs, PFCs, SF₆ and NF₃ emissions, using the latest Global Warming Potential (GWP) published by the IPCC based on a 100-year period (AR6) to calculate carbon dioxide equivalent (CO₂eq) emissions of gases other than CO₂. All data refer to gross greenhouse gas emissions, excluding carbon credits. In 2025, the Global Warming Potential (GWP) for methane (CH₄) was updated in accordance with the IPCC Sixth Assessment Report (AR6), distinguishing the GWP of fossil CH₄ from non-fossil CH₄ in the categories where methane is calculated individually within Scopes 1 and 3. This update involved recalculating 2024 data to ensure full comparability of the information presented. The impact of the update was marginal, amounting to a 0.1% increase at Group level (equivalent to 0.1 MtCO₂eq) compared with the figures previously reported for 2024.</t>
  </si>
  <si>
    <t>Version</t>
  </si>
  <si>
    <t>133 gCO₂eq/kWh</t>
  </si>
  <si>
    <t>88–100 gCO₂eq/kWh al 2027 (1)</t>
  </si>
  <si>
    <t>105–135 gCO₂eq/kWh al 2027 (1)</t>
  </si>
  <si>
    <t>Targets at Enel Chile level</t>
  </si>
  <si>
    <t>Fuel oil</t>
  </si>
  <si>
    <t>(1) Target and results at Enel Group level, source: Enel Group 2025 Annual Report</t>
  </si>
  <si>
    <t>(1) Target at Enel Group level, the commitment was made in 2021, source: Enel Group 2025 Annual Report.</t>
  </si>
  <si>
    <t>July 2026</t>
  </si>
  <si>
    <t>Salary gap| GRI 405-2</t>
  </si>
  <si>
    <t>Average salary gap by job category (1)</t>
  </si>
  <si>
    <t>Employees | GRI 2-7</t>
  </si>
  <si>
    <t>Tax transparency</t>
  </si>
  <si>
    <t>Enel Chile's strategy</t>
  </si>
  <si>
    <t>Enel Chile's business model</t>
  </si>
  <si>
    <t>Waste by treatment method</t>
  </si>
  <si>
    <t>Materials and inputs</t>
  </si>
  <si>
    <t>248-249</t>
  </si>
  <si>
    <t>Energy Consumption</t>
  </si>
  <si>
    <t xml:space="preserve">Species and sites with biodiversity value </t>
  </si>
  <si>
    <t>Accident rate</t>
  </si>
  <si>
    <t xml:space="preserve">Diversity in the organization </t>
  </si>
  <si>
    <t>341 - 344</t>
  </si>
  <si>
    <t>Turnover and hiring</t>
  </si>
  <si>
    <t>Parental program</t>
  </si>
  <si>
    <t>Salary gap</t>
  </si>
  <si>
    <t>Retirement</t>
  </si>
  <si>
    <t xml:space="preserve">Population without electricity service </t>
  </si>
  <si>
    <t>Community engagement</t>
  </si>
  <si>
    <t xml:space="preserve">Basic information about the Company </t>
  </si>
  <si>
    <t>Board of Directors</t>
  </si>
  <si>
    <t xml:space="preserve">Enel Chile's Corporate Governance System  </t>
  </si>
  <si>
    <t>Human Rights Management</t>
  </si>
  <si>
    <t>Policies, principles and codes</t>
  </si>
  <si>
    <t>Material issues</t>
  </si>
  <si>
    <t>Value and ethics pillars</t>
  </si>
  <si>
    <t>Complaints received and actions taken</t>
  </si>
  <si>
    <t>Risk Management</t>
  </si>
  <si>
    <t>Personal data protection</t>
  </si>
  <si>
    <t>Carbon credits</t>
  </si>
  <si>
    <t>In 2025, carbon credits equivalent to 512,995 tCO₂ were issued for the Canela II Wind Farm (UNFCCC Project 5028).</t>
  </si>
  <si>
    <t>Commitment to cooperate with judicial and non-judicial mechanisms.</t>
  </si>
  <si>
    <t>According to the Human Rights Policy, if a report confirms a violation of the principles set out in the policy, the same procedure established in the Code of Ethics will be activated. The Code of Ethics states that any measures resulting from confirmed violations will be determined by the competent corporate structures in accordance with the applicable national regulations. If violations are identified that result in adverse human rights impacts and lead to judicial proceedings, the company will cooperate in such proceedings to facilitate access to remedy mechanisms.</t>
  </si>
  <si>
    <t>PM Emissions (3)</t>
  </si>
  <si>
    <t>GRI 305-7</t>
  </si>
  <si>
    <t>(3) The information presented herein reflects the latest validated data for the reporting period.</t>
  </si>
  <si>
    <t>SF6 emissions and PM | GRI 305-1 &amp; GRI 305-7</t>
  </si>
  <si>
    <t>38 </t>
  </si>
  <si>
    <t>292 </t>
  </si>
  <si>
    <t>Energy sales revenue represented (US$ th)</t>
  </si>
  <si>
    <t>OIL &amp;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</si>
</sst>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00"/>
    <numFmt numFmtId="166" formatCode="0.0"/>
    <numFmt numFmtId="167" formatCode="#,##0_ ;[Red]\-#,##0\ "/>
    <numFmt numFmtId="168" formatCode="#,##0.0"/>
    <numFmt numFmtId="169" formatCode="0.000"/>
    <numFmt numFmtId="170" formatCode="_-* #,##0_-;\-* #,##0_-;_-* &quot;-&quot;??_-;_-@_-"/>
  </numFmts>
  <fonts count="56" x14ac:knownFonts="1">
    <font>
      <sz val="11"/>
      <color theme="1"/>
      <name val="Aptos Narrow"/>
      <family val="2"/>
      <scheme val="minor"/>
    </font>
    <font>
      <sz val="7"/>
      <color theme="1"/>
      <name val="Segoe UI"/>
      <family val="2"/>
    </font>
    <font>
      <b/>
      <sz val="11"/>
      <color theme="1"/>
      <name val="Segoe UI"/>
      <family val="2"/>
    </font>
    <font>
      <sz val="11"/>
      <color theme="1"/>
      <name val="Segoe UI"/>
      <family val="2"/>
    </font>
    <font>
      <b/>
      <sz val="7"/>
      <color theme="1"/>
      <name val="Segoe UI"/>
      <family val="2"/>
    </font>
    <font>
      <b/>
      <sz val="13.5"/>
      <color theme="1"/>
      <name val="Segoe UI"/>
      <family val="2"/>
    </font>
    <font>
      <b/>
      <sz val="12"/>
      <color theme="1"/>
      <name val="Segoe UI"/>
      <family val="2"/>
    </font>
    <font>
      <i/>
      <sz val="11"/>
      <color theme="1"/>
      <name val="Segoe UI"/>
      <family val="2"/>
    </font>
    <font>
      <b/>
      <sz val="14"/>
      <color theme="1"/>
      <name val="Segoe UI"/>
      <family val="2"/>
    </font>
    <font>
      <u/>
      <sz val="11"/>
      <color theme="10"/>
      <name val="Aptos Narrow"/>
      <family val="2"/>
      <scheme val="minor"/>
    </font>
    <font>
      <sz val="10"/>
      <color theme="1"/>
      <name val="Segoe UI"/>
      <family val="2"/>
    </font>
    <font>
      <b/>
      <sz val="10"/>
      <color theme="1"/>
      <name val="Segoe UI"/>
      <family val="2"/>
    </font>
    <font>
      <b/>
      <i/>
      <sz val="11"/>
      <color rgb="FFFF0000"/>
      <name val="Aptos Narrow"/>
      <family val="2"/>
      <scheme val="minor"/>
    </font>
    <font>
      <sz val="11"/>
      <color rgb="FFFF0000"/>
      <name val="Aptos Narrow"/>
      <family val="2"/>
      <scheme val="minor"/>
    </font>
    <font>
      <sz val="11"/>
      <color rgb="FF000000"/>
      <name val="Segoe UI"/>
      <family val="2"/>
    </font>
    <font>
      <sz val="11"/>
      <color rgb="FFFF0000"/>
      <name val="Segoe UI"/>
      <family val="2"/>
    </font>
    <font>
      <sz val="7"/>
      <color rgb="FFFF0000"/>
      <name val="Segoe UI"/>
      <family val="2"/>
    </font>
    <font>
      <b/>
      <sz val="11"/>
      <color theme="0"/>
      <name val="Aptos Narrow"/>
      <family val="2"/>
      <scheme val="minor"/>
    </font>
    <font>
      <b/>
      <sz val="11"/>
      <color rgb="FFFF0000"/>
      <name val="Segoe UI"/>
      <family val="2"/>
    </font>
    <font>
      <sz val="11"/>
      <color theme="1"/>
      <name val="Aptos Narrow"/>
      <family val="2"/>
      <scheme val="minor"/>
    </font>
    <font>
      <sz val="12"/>
      <name val="Calibri"/>
      <family val="2"/>
    </font>
    <font>
      <b/>
      <i/>
      <sz val="11"/>
      <color rgb="FF00B0F0"/>
      <name val="Aptos Narrow"/>
      <family val="2"/>
      <scheme val="minor"/>
    </font>
    <font>
      <sz val="11"/>
      <color rgb="FF00B0F0"/>
      <name val="Aptos Narrow"/>
      <family val="2"/>
      <scheme val="minor"/>
    </font>
    <font>
      <i/>
      <sz val="11"/>
      <color theme="1"/>
      <name val="Aptos Narrow"/>
      <family val="2"/>
      <scheme val="minor"/>
    </font>
    <font>
      <b/>
      <vertAlign val="superscript"/>
      <sz val="7.6"/>
      <color theme="1"/>
      <name val="Segoe UI"/>
      <family val="2"/>
    </font>
    <font>
      <sz val="10"/>
      <color theme="1"/>
      <name val="Segoe UI"/>
      <family val="2"/>
    </font>
    <font>
      <sz val="10"/>
      <color theme="1"/>
      <name val="Aptos Narrow"/>
      <family val="2"/>
      <scheme val="minor"/>
    </font>
    <font>
      <b/>
      <sz val="14"/>
      <color theme="0"/>
      <name val="Segoe UI"/>
      <family val="2"/>
    </font>
    <font>
      <b/>
      <sz val="16"/>
      <color theme="0"/>
      <name val="Segoe UI"/>
      <family val="2"/>
    </font>
    <font>
      <b/>
      <sz val="12"/>
      <color theme="0"/>
      <name val="Segoe UI"/>
      <family val="2"/>
    </font>
    <font>
      <sz val="11"/>
      <name val="Segoe UI"/>
      <family val="2"/>
    </font>
    <font>
      <b/>
      <sz val="11"/>
      <color theme="0"/>
      <name val="Segoe UI"/>
      <family val="2"/>
    </font>
    <font>
      <sz val="11"/>
      <color theme="0"/>
      <name val="Segoe UI"/>
      <family val="2"/>
    </font>
    <font>
      <b/>
      <sz val="11"/>
      <color theme="1"/>
      <name val="Segoe UI"/>
      <family val="2"/>
    </font>
    <font>
      <b/>
      <sz val="11"/>
      <name val="Segoe UI"/>
      <family val="2"/>
    </font>
    <font>
      <b/>
      <sz val="14"/>
      <color rgb="FF0070C0"/>
      <name val="Aptos Narrow"/>
      <family val="2"/>
      <scheme val="minor"/>
    </font>
    <font>
      <sz val="12"/>
      <color theme="1"/>
      <name val="Segoe UI"/>
      <family val="2"/>
    </font>
    <font>
      <u/>
      <sz val="11"/>
      <color theme="10"/>
      <name val="Segoe UI"/>
      <family val="2"/>
    </font>
    <font>
      <sz val="10"/>
      <color theme="0" tint="-0.49995422223578601"/>
      <name val="Segoe UI"/>
      <family val="2"/>
    </font>
    <font>
      <sz val="11"/>
      <color theme="0" tint="-0.49995422223578601"/>
      <name val="Segoe UI"/>
      <family val="2"/>
    </font>
    <font>
      <b/>
      <sz val="13"/>
      <color theme="0"/>
      <name val="Segoe UI"/>
      <family val="2"/>
    </font>
    <font>
      <sz val="14"/>
      <color theme="0"/>
      <name val="Segoe UI"/>
      <family val="2"/>
    </font>
    <font>
      <b/>
      <sz val="13"/>
      <color theme="1"/>
      <name val="Segoe UI"/>
      <family val="2"/>
    </font>
    <font>
      <sz val="7"/>
      <name val="Segoe UI"/>
      <family val="2"/>
    </font>
    <font>
      <sz val="9"/>
      <color theme="1"/>
      <name val="Segoe UI"/>
      <family val="2"/>
    </font>
    <font>
      <b/>
      <sz val="11"/>
      <color theme="4"/>
      <name val="Segoe UI"/>
      <family val="2"/>
    </font>
    <font>
      <b/>
      <sz val="14"/>
      <color theme="4"/>
      <name val="Segoe UI"/>
      <family val="2"/>
    </font>
    <font>
      <sz val="11"/>
      <color theme="4"/>
      <name val="Segoe UI"/>
      <family val="2"/>
    </font>
    <font>
      <sz val="11"/>
      <color theme="1"/>
      <name val="Segoe UI"/>
      <family val="2"/>
    </font>
    <font>
      <sz val="16"/>
      <color theme="1"/>
      <name val="Segoe UI"/>
      <family val="2"/>
    </font>
    <font>
      <sz val="11"/>
      <color theme="1"/>
      <name val="Segoe UI"/>
      <family val="2"/>
    </font>
    <font>
      <b/>
      <sz val="11"/>
      <name val="Segoe UI"/>
      <family val="2"/>
    </font>
    <font>
      <sz val="8"/>
      <name val="Aptos Narrow"/>
      <family val="2"/>
      <scheme val="minor"/>
    </font>
    <font>
      <b/>
      <sz val="18"/>
      <color theme="0"/>
      <name val="Aptos Narrow"/>
      <family val="2"/>
      <scheme val="minor"/>
    </font>
    <font>
      <sz val="11"/>
      <color theme="1"/>
      <name val="Segoe UI"/>
      <family val="2"/>
    </font>
    <font>
      <sz val="10"/>
      <color theme="0" tint="-0.499984740745262"/>
      <name val="Segoe UI"/>
      <family val="2"/>
    </font>
  </fonts>
  <fills count="12">
    <fill>
      <patternFill patternType="none"/>
    </fill>
    <fill>
      <patternFill patternType="gray125"/>
    </fill>
    <fill>
      <patternFill patternType="solid">
        <fgColor rgb="FFF5F5F5"/>
        <bgColor indexed="64"/>
      </patternFill>
    </fill>
    <fill>
      <patternFill patternType="solid">
        <fgColor theme="0" tint="-4.9989318521683403E-2"/>
        <bgColor indexed="64"/>
      </patternFill>
    </fill>
    <fill>
      <patternFill patternType="solid">
        <fgColor theme="4"/>
        <bgColor indexed="64"/>
      </patternFill>
    </fill>
    <fill>
      <patternFill patternType="solid">
        <fgColor theme="0"/>
        <bgColor indexed="64"/>
      </patternFill>
    </fill>
    <fill>
      <patternFill patternType="solid">
        <fgColor theme="4"/>
      </patternFill>
    </fill>
    <fill>
      <patternFill patternType="solid">
        <fgColor theme="0" tint="-4.9989318521683403E-2"/>
        <bgColor indexed="65"/>
      </patternFill>
    </fill>
    <fill>
      <patternFill patternType="solid">
        <fgColor rgb="FFF5F5F5"/>
      </patternFill>
    </fill>
    <fill>
      <patternFill patternType="solid">
        <fgColor theme="0"/>
      </patternFill>
    </fill>
    <fill>
      <patternFill patternType="solid">
        <fgColor theme="1" tint="0.499984740745262"/>
        <bgColor indexed="64"/>
      </patternFill>
    </fill>
    <fill>
      <patternFill patternType="solid">
        <fgColor theme="0" tint="-0.14999847407452621"/>
        <bgColor indexed="64"/>
      </patternFill>
    </fill>
  </fills>
  <borders count="50">
    <border>
      <left/>
      <right/>
      <top/>
      <bottom/>
      <diagonal/>
    </border>
    <border>
      <left style="medium">
        <color rgb="FFE6E6E6"/>
      </left>
      <right style="medium">
        <color rgb="FFE6E6E6"/>
      </right>
      <top style="medium">
        <color rgb="FFE6E6E6"/>
      </top>
      <bottom style="medium">
        <color rgb="FFE6E6E6"/>
      </bottom>
      <diagonal/>
    </border>
    <border>
      <left/>
      <right/>
      <top style="medium">
        <color rgb="FFE6E6E6"/>
      </top>
      <bottom/>
      <diagonal/>
    </border>
    <border>
      <left/>
      <right/>
      <top style="thin">
        <color indexed="64"/>
      </top>
      <bottom/>
      <diagonal/>
    </border>
    <border>
      <left/>
      <right/>
      <top/>
      <bottom style="thin">
        <color indexed="64"/>
      </bottom>
      <diagonal/>
    </border>
    <border>
      <left/>
      <right/>
      <top style="medium">
        <color rgb="FFE6E6E6"/>
      </top>
      <bottom style="medium">
        <color rgb="FFE6E6E6"/>
      </bottom>
      <diagonal/>
    </border>
    <border>
      <left/>
      <right/>
      <top style="thin">
        <color indexed="64"/>
      </top>
      <bottom style="thin">
        <color indexed="64"/>
      </bottom>
      <diagonal/>
    </border>
    <border>
      <left/>
      <right/>
      <top/>
      <bottom style="medium">
        <color rgb="FFE6E6E6"/>
      </bottom>
      <diagonal/>
    </border>
    <border>
      <left/>
      <right/>
      <top style="medium">
        <color theme="0" tint="-0.34998626667073579"/>
      </top>
      <bottom style="medium">
        <color theme="0" tint="-0.34998626667073579"/>
      </bottom>
      <diagonal/>
    </border>
    <border>
      <left/>
      <right/>
      <top style="thin">
        <color rgb="FFD9D9D9"/>
      </top>
      <bottom style="thin">
        <color rgb="FFD9D9D9"/>
      </bottom>
      <diagonal/>
    </border>
    <border>
      <left/>
      <right/>
      <top/>
      <bottom style="thin">
        <color rgb="FFD9D9D9"/>
      </bottom>
      <diagonal/>
    </border>
    <border>
      <left/>
      <right/>
      <top style="thin">
        <color indexed="64"/>
      </top>
      <bottom style="thin">
        <color rgb="FFD9D9D9"/>
      </bottom>
      <diagonal/>
    </border>
    <border>
      <left/>
      <right/>
      <top style="thin">
        <color rgb="FFD9D9D9"/>
      </top>
      <bottom style="thin">
        <color indexed="64"/>
      </bottom>
      <diagonal/>
    </border>
    <border>
      <left/>
      <right/>
      <top style="thin">
        <color indexed="64"/>
      </top>
      <bottom style="medium">
        <color rgb="FFE6E6E6"/>
      </bottom>
      <diagonal/>
    </border>
    <border>
      <left/>
      <right/>
      <top style="medium">
        <color rgb="FFE6E6E6"/>
      </top>
      <bottom style="thin">
        <color indexed="64"/>
      </bottom>
      <diagonal/>
    </border>
    <border>
      <left style="medium">
        <color rgb="FFE6E6E6"/>
      </left>
      <right/>
      <top style="medium">
        <color theme="0" tint="-0.34998626667073579"/>
      </top>
      <bottom style="medium">
        <color theme="0" tint="-0.34998626667073579"/>
      </bottom>
      <diagonal/>
    </border>
    <border>
      <left/>
      <right/>
      <top style="medium">
        <color theme="0" tint="-0.34998626667073579"/>
      </top>
      <bottom/>
      <diagonal/>
    </border>
    <border>
      <left/>
      <right/>
      <top/>
      <bottom style="medium">
        <color theme="0" tint="-0.14996795556505021"/>
      </bottom>
      <diagonal/>
    </border>
    <border>
      <left/>
      <right/>
      <top style="medium">
        <color rgb="FFD9D9D9"/>
      </top>
      <bottom style="medium">
        <color rgb="FFD9D9D9"/>
      </bottom>
      <diagonal/>
    </border>
    <border>
      <left style="medium">
        <color rgb="FFE6E6E6"/>
      </left>
      <right style="thin">
        <color indexed="64"/>
      </right>
      <top style="medium">
        <color rgb="FFE6E6E6"/>
      </top>
      <bottom style="thin">
        <color indexed="64"/>
      </bottom>
      <diagonal/>
    </border>
    <border>
      <left/>
      <right style="medium">
        <color rgb="FFE6E6E6"/>
      </right>
      <top style="medium">
        <color rgb="FFE6E6E6"/>
      </top>
      <bottom style="thin">
        <color indexed="64"/>
      </bottom>
      <diagonal/>
    </border>
    <border>
      <left style="medium">
        <color rgb="FFE6E6E6"/>
      </left>
      <right style="medium">
        <color rgb="FFE6E6E6"/>
      </right>
      <top style="medium">
        <color rgb="FFE6E6E6"/>
      </top>
      <bottom style="thin">
        <color indexed="64"/>
      </bottom>
      <diagonal/>
    </border>
    <border>
      <left style="medium">
        <color rgb="FFE6E6E6"/>
      </left>
      <right style="thin">
        <color indexed="64"/>
      </right>
      <top style="thin">
        <color indexed="64"/>
      </top>
      <bottom style="medium">
        <color rgb="FFE6E6E6"/>
      </bottom>
      <diagonal/>
    </border>
    <border>
      <left/>
      <right style="medium">
        <color rgb="FFE6E6E6"/>
      </right>
      <top/>
      <bottom style="medium">
        <color rgb="FFE6E6E6"/>
      </bottom>
      <diagonal/>
    </border>
    <border>
      <left style="medium">
        <color rgb="FFE6E6E6"/>
      </left>
      <right style="medium">
        <color rgb="FFE6E6E6"/>
      </right>
      <top/>
      <bottom style="medium">
        <color rgb="FFE6E6E6"/>
      </bottom>
      <diagonal/>
    </border>
    <border>
      <left style="medium">
        <color rgb="FFE6E6E6"/>
      </left>
      <right style="thin">
        <color indexed="64"/>
      </right>
      <top style="medium">
        <color rgb="FFE6E6E6"/>
      </top>
      <bottom style="medium">
        <color rgb="FFE6E6E6"/>
      </bottom>
      <diagonal/>
    </border>
    <border>
      <left/>
      <right style="medium">
        <color rgb="FFE6E6E6"/>
      </right>
      <top style="medium">
        <color rgb="FFE6E6E6"/>
      </top>
      <bottom style="medium">
        <color rgb="FFE6E6E6"/>
      </bottom>
      <diagonal/>
    </border>
    <border>
      <left/>
      <right style="thin">
        <color indexed="64"/>
      </right>
      <top style="medium">
        <color rgb="FFE6E6E6"/>
      </top>
      <bottom style="thin">
        <color indexed="64"/>
      </bottom>
      <diagonal/>
    </border>
    <border>
      <left style="medium">
        <color rgb="FFE6E6E6"/>
      </left>
      <right style="thin">
        <color indexed="64"/>
      </right>
      <top/>
      <bottom style="thin">
        <color indexed="64"/>
      </bottom>
      <diagonal/>
    </border>
    <border>
      <left/>
      <right/>
      <top style="medium">
        <color theme="0" tint="-0.34998626667073579"/>
      </top>
      <bottom style="medium">
        <color rgb="FFE6E6E6"/>
      </bottom>
      <diagonal/>
    </border>
    <border>
      <left/>
      <right/>
      <top style="medium">
        <color theme="0" tint="-0.34998626667073579"/>
      </top>
      <bottom style="medium">
        <color theme="0" tint="-0.14996795556505021"/>
      </bottom>
      <diagonal/>
    </border>
    <border>
      <left/>
      <right/>
      <top style="medium">
        <color theme="0" tint="-0.14996795556505021"/>
      </top>
      <bottom style="medium">
        <color theme="0" tint="-0.14996795556505021"/>
      </bottom>
      <diagonal/>
    </border>
    <border>
      <left/>
      <right/>
      <top style="thin">
        <color theme="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right style="medium">
        <color theme="0" tint="-0.34998626667073579"/>
      </right>
      <top/>
      <bottom/>
      <diagonal/>
    </border>
    <border>
      <left style="medium">
        <color theme="0" tint="-0.14996795556505021"/>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6795556505021"/>
      </left>
      <right/>
      <top/>
      <bottom/>
      <diagonal/>
    </border>
    <border>
      <left/>
      <right style="medium">
        <color theme="0" tint="-0.14996795556505021"/>
      </right>
      <top/>
      <bottom/>
      <diagonal/>
    </border>
    <border>
      <left style="medium">
        <color theme="0" tint="-0.14996795556505021"/>
      </left>
      <right/>
      <top/>
      <bottom style="medium">
        <color rgb="FFE6E6E6"/>
      </bottom>
      <diagonal/>
    </border>
    <border>
      <left/>
      <right style="medium">
        <color theme="0" tint="-0.14996795556505021"/>
      </right>
      <top/>
      <bottom style="medium">
        <color rgb="FFE6E6E6"/>
      </bottom>
      <diagonal/>
    </border>
    <border>
      <left style="medium">
        <color theme="0" tint="-0.14996795556505021"/>
      </left>
      <right/>
      <top style="medium">
        <color rgb="FFE6E6E6"/>
      </top>
      <bottom style="medium">
        <color rgb="FFE6E6E6"/>
      </bottom>
      <diagonal/>
    </border>
    <border>
      <left/>
      <right style="medium">
        <color theme="0" tint="-0.14996795556505021"/>
      </right>
      <top style="medium">
        <color rgb="FFE6E6E6"/>
      </top>
      <bottom style="medium">
        <color rgb="FFE6E6E6"/>
      </bottom>
      <diagonal/>
    </border>
    <border>
      <left style="medium">
        <color rgb="FFE6E6E6"/>
      </left>
      <right/>
      <top style="medium">
        <color rgb="FFE6E6E6"/>
      </top>
      <bottom style="medium">
        <color rgb="FFE6E6E6"/>
      </bottom>
      <diagonal/>
    </border>
    <border>
      <left style="medium">
        <color rgb="FFE6E6E6"/>
      </left>
      <right/>
      <top style="medium">
        <color rgb="FFE6E6E6"/>
      </top>
      <bottom/>
      <diagonal/>
    </border>
    <border>
      <left/>
      <right style="medium">
        <color rgb="FFE6E6E6"/>
      </right>
      <top style="medium">
        <color rgb="FFE6E6E6"/>
      </top>
      <bottom/>
      <diagonal/>
    </border>
    <border>
      <left style="medium">
        <color rgb="FFE6E6E6"/>
      </left>
      <right/>
      <top/>
      <bottom/>
      <diagonal/>
    </border>
    <border>
      <left/>
      <right style="medium">
        <color rgb="FFE6E6E6"/>
      </right>
      <top/>
      <bottom/>
      <diagonal/>
    </border>
    <border>
      <left style="medium">
        <color rgb="FFE6E6E6"/>
      </left>
      <right/>
      <top/>
      <bottom style="medium">
        <color rgb="FFE6E6E6"/>
      </bottom>
      <diagonal/>
    </border>
  </borders>
  <cellStyleXfs count="5">
    <xf numFmtId="0" fontId="0" fillId="0" borderId="0"/>
    <xf numFmtId="0" fontId="9" fillId="0" borderId="0" applyNumberFormat="0" applyFill="0" applyBorder="0" applyAlignment="0" applyProtection="0"/>
    <xf numFmtId="9" fontId="19" fillId="0" borderId="0" applyFont="0" applyFill="0" applyBorder="0" applyAlignment="0" applyProtection="0"/>
    <xf numFmtId="0" fontId="20" fillId="0" borderId="0"/>
    <xf numFmtId="164" fontId="19" fillId="0" borderId="0" applyFont="0" applyFill="0" applyBorder="0" applyAlignment="0" applyProtection="0"/>
  </cellStyleXfs>
  <cellXfs count="367">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center" vertical="center" wrapText="1"/>
    </xf>
    <xf numFmtId="0" fontId="2" fillId="0" borderId="0" xfId="0" applyFont="1" applyAlignment="1">
      <alignment vertical="center"/>
    </xf>
    <xf numFmtId="0" fontId="0" fillId="0" borderId="0" xfId="0" applyAlignment="1">
      <alignment wrapText="1"/>
    </xf>
    <xf numFmtId="0" fontId="3" fillId="0" borderId="0" xfId="0" applyFont="1" applyAlignment="1">
      <alignment vertical="center" wrapText="1"/>
    </xf>
    <xf numFmtId="0" fontId="11"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0" fillId="0" borderId="0" xfId="0" applyAlignment="1">
      <alignment horizontal="center"/>
    </xf>
    <xf numFmtId="3" fontId="3" fillId="0" borderId="0" xfId="0" applyNumberFormat="1" applyFont="1" applyAlignment="1">
      <alignment vertical="center" wrapText="1"/>
    </xf>
    <xf numFmtId="0" fontId="12" fillId="0" borderId="0" xfId="0" applyFont="1"/>
    <xf numFmtId="0" fontId="16" fillId="0" borderId="0" xfId="0" applyFont="1" applyAlignment="1">
      <alignment vertical="center"/>
    </xf>
    <xf numFmtId="0" fontId="13" fillId="0" borderId="0" xfId="0" applyFont="1"/>
    <xf numFmtId="0" fontId="3" fillId="0" borderId="0" xfId="0" applyFont="1" applyAlignment="1">
      <alignment horizontal="right" vertical="center" wrapText="1"/>
    </xf>
    <xf numFmtId="0" fontId="0" fillId="0" borderId="0" xfId="0" applyAlignment="1">
      <alignment horizontal="right"/>
    </xf>
    <xf numFmtId="0" fontId="17" fillId="4" borderId="0" xfId="0" applyFont="1" applyFill="1" applyAlignment="1">
      <alignment wrapText="1"/>
    </xf>
    <xf numFmtId="1" fontId="0" fillId="0" borderId="0" xfId="0" applyNumberFormat="1"/>
    <xf numFmtId="3" fontId="3" fillId="0" borderId="0" xfId="0" applyNumberFormat="1" applyFont="1" applyAlignment="1">
      <alignment horizontal="left" vertical="center" wrapText="1"/>
    </xf>
    <xf numFmtId="0" fontId="3" fillId="0" borderId="0" xfId="0" applyFont="1" applyAlignment="1">
      <alignment horizontal="left" vertical="center" wrapText="1"/>
    </xf>
    <xf numFmtId="0" fontId="2" fillId="0" borderId="5" xfId="0" applyFont="1" applyBorder="1" applyAlignment="1">
      <alignment horizontal="right" vertical="center" wrapText="1"/>
    </xf>
    <xf numFmtId="3" fontId="2" fillId="0" borderId="0" xfId="0" applyNumberFormat="1" applyFont="1" applyAlignment="1">
      <alignment horizontal="right" vertical="center" wrapText="1"/>
    </xf>
    <xf numFmtId="0" fontId="2" fillId="0" borderId="0" xfId="0" applyFont="1" applyAlignment="1">
      <alignment horizontal="right" vertical="center" wrapText="1"/>
    </xf>
    <xf numFmtId="165" fontId="2" fillId="0" borderId="0" xfId="0" applyNumberFormat="1" applyFont="1" applyAlignment="1">
      <alignment horizontal="right" vertical="center" wrapText="1"/>
    </xf>
    <xf numFmtId="0" fontId="3" fillId="0" borderId="5" xfId="0" applyFont="1" applyBorder="1" applyAlignment="1">
      <alignment vertical="center" wrapText="1"/>
    </xf>
    <xf numFmtId="3" fontId="3" fillId="0" borderId="0" xfId="0" applyNumberFormat="1" applyFont="1" applyAlignment="1">
      <alignment horizontal="right" vertical="center" wrapText="1"/>
    </xf>
    <xf numFmtId="0" fontId="3" fillId="0" borderId="2" xfId="0" applyFont="1" applyBorder="1" applyAlignment="1">
      <alignment horizontal="left" vertical="center" wrapText="1" indent="2"/>
    </xf>
    <xf numFmtId="1" fontId="3" fillId="0" borderId="0" xfId="0" applyNumberFormat="1" applyFont="1" applyAlignment="1">
      <alignment horizontal="right" vertical="center" wrapText="1"/>
    </xf>
    <xf numFmtId="9" fontId="3" fillId="0" borderId="0" xfId="2" applyFont="1" applyBorder="1" applyAlignment="1">
      <alignment horizontal="right" vertical="center" wrapText="1"/>
    </xf>
    <xf numFmtId="3" fontId="21" fillId="0" borderId="0" xfId="0" applyNumberFormat="1" applyFont="1" applyAlignment="1">
      <alignment horizontal="right"/>
    </xf>
    <xf numFmtId="0" fontId="22" fillId="0" borderId="0" xfId="0" applyFont="1"/>
    <xf numFmtId="0" fontId="7" fillId="0" borderId="0" xfId="0" applyFont="1" applyAlignment="1">
      <alignment vertical="center" wrapText="1"/>
    </xf>
    <xf numFmtId="0" fontId="10" fillId="0" borderId="0" xfId="0" applyFont="1" applyAlignment="1">
      <alignment vertical="center"/>
    </xf>
    <xf numFmtId="0" fontId="23" fillId="0" borderId="0" xfId="0" applyFont="1" applyAlignment="1">
      <alignment wrapText="1"/>
    </xf>
    <xf numFmtId="4" fontId="3" fillId="0" borderId="0" xfId="0" applyNumberFormat="1" applyFont="1" applyAlignment="1">
      <alignment horizontal="right" vertical="center" wrapText="1"/>
    </xf>
    <xf numFmtId="2" fontId="3" fillId="0" borderId="0" xfId="0" applyNumberFormat="1" applyFont="1" applyAlignment="1">
      <alignment horizontal="right" vertical="center" wrapText="1"/>
    </xf>
    <xf numFmtId="0" fontId="0" fillId="0" borderId="0" xfId="0" applyAlignment="1">
      <alignment horizontal="center" vertical="center"/>
    </xf>
    <xf numFmtId="166" fontId="2" fillId="0" borderId="0" xfId="0" applyNumberFormat="1" applyFont="1" applyAlignment="1">
      <alignment vertical="center" wrapText="1"/>
    </xf>
    <xf numFmtId="9" fontId="3" fillId="0" borderId="0" xfId="2" applyFont="1" applyFill="1" applyBorder="1" applyAlignment="1">
      <alignment horizontal="right" vertical="center" wrapText="1"/>
    </xf>
    <xf numFmtId="0" fontId="3" fillId="0" borderId="0" xfId="0" applyFont="1" applyAlignment="1">
      <alignment horizontal="left" vertical="center" wrapText="1" indent="1"/>
    </xf>
    <xf numFmtId="0" fontId="26" fillId="0" borderId="0" xfId="0" applyFont="1" applyAlignment="1">
      <alignment vertical="center"/>
    </xf>
    <xf numFmtId="0" fontId="25" fillId="0" borderId="0" xfId="0" applyFont="1" applyAlignment="1">
      <alignment vertical="center"/>
    </xf>
    <xf numFmtId="0" fontId="27" fillId="4" borderId="0" xfId="0" applyFont="1" applyFill="1" applyAlignment="1">
      <alignment vertical="center"/>
    </xf>
    <xf numFmtId="0" fontId="3" fillId="0" borderId="2" xfId="0" applyFont="1" applyBorder="1" applyAlignment="1">
      <alignment vertical="center" wrapText="1"/>
    </xf>
    <xf numFmtId="3" fontId="3" fillId="0" borderId="2" xfId="0" applyNumberFormat="1" applyFont="1" applyBorder="1" applyAlignment="1">
      <alignment horizontal="right" vertical="center" wrapText="1"/>
    </xf>
    <xf numFmtId="9" fontId="3" fillId="0" borderId="2" xfId="2" applyFont="1" applyBorder="1" applyAlignment="1">
      <alignment horizontal="right" vertical="center" wrapText="1"/>
    </xf>
    <xf numFmtId="0" fontId="2" fillId="0" borderId="7" xfId="0" applyFont="1" applyBorder="1" applyAlignment="1">
      <alignment vertical="center" wrapText="1"/>
    </xf>
    <xf numFmtId="0" fontId="2" fillId="0" borderId="7" xfId="0" applyFont="1" applyBorder="1" applyAlignment="1">
      <alignment horizontal="right" vertical="center" wrapText="1"/>
    </xf>
    <xf numFmtId="0" fontId="15" fillId="0" borderId="7" xfId="0" applyFont="1" applyBorder="1" applyAlignment="1">
      <alignment vertical="center" wrapText="1"/>
    </xf>
    <xf numFmtId="0" fontId="3" fillId="0" borderId="5" xfId="0" applyFont="1" applyBorder="1" applyAlignment="1">
      <alignment horizontal="right" vertical="center" wrapText="1"/>
    </xf>
    <xf numFmtId="0" fontId="3" fillId="0" borderId="7" xfId="0" applyFont="1" applyBorder="1" applyAlignment="1">
      <alignment vertical="center" wrapText="1"/>
    </xf>
    <xf numFmtId="0" fontId="3" fillId="0" borderId="7" xfId="0" applyFont="1" applyBorder="1" applyAlignment="1">
      <alignment horizontal="right" vertical="center" wrapText="1"/>
    </xf>
    <xf numFmtId="3" fontId="3" fillId="0" borderId="7" xfId="0" applyNumberFormat="1" applyFont="1" applyBorder="1" applyAlignment="1">
      <alignment horizontal="right" vertical="center" wrapText="1"/>
    </xf>
    <xf numFmtId="0" fontId="2" fillId="0" borderId="0" xfId="0" applyFont="1"/>
    <xf numFmtId="0" fontId="2" fillId="0" borderId="2" xfId="0" applyFont="1" applyBorder="1" applyAlignment="1">
      <alignment horizontal="right" vertical="center" wrapText="1"/>
    </xf>
    <xf numFmtId="3" fontId="2" fillId="0" borderId="5" xfId="0" applyNumberFormat="1" applyFont="1" applyBorder="1" applyAlignment="1">
      <alignment horizontal="right" vertical="center" wrapText="1"/>
    </xf>
    <xf numFmtId="9" fontId="2" fillId="0" borderId="5" xfId="2" applyFont="1" applyBorder="1" applyAlignment="1">
      <alignment horizontal="right" vertical="center" wrapText="1"/>
    </xf>
    <xf numFmtId="0" fontId="2" fillId="0" borderId="7" xfId="0" applyFont="1" applyBorder="1"/>
    <xf numFmtId="1"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166" fontId="3" fillId="0" borderId="2" xfId="0" applyNumberFormat="1" applyFont="1" applyBorder="1" applyAlignment="1">
      <alignment horizontal="right" vertical="center" wrapText="1"/>
    </xf>
    <xf numFmtId="0" fontId="3" fillId="0" borderId="0" xfId="0" applyFont="1" applyAlignment="1">
      <alignment horizontal="left" vertical="center" wrapText="1" indent="2"/>
    </xf>
    <xf numFmtId="0" fontId="2" fillId="0" borderId="4" xfId="0" applyFont="1" applyBorder="1" applyAlignment="1">
      <alignment vertical="center" wrapText="1"/>
    </xf>
    <xf numFmtId="0" fontId="0" fillId="0" borderId="2" xfId="0" applyBorder="1"/>
    <xf numFmtId="0" fontId="0" fillId="0" borderId="7" xfId="0" applyBorder="1"/>
    <xf numFmtId="0" fontId="6" fillId="0" borderId="7" xfId="0" applyFont="1" applyBorder="1" applyAlignment="1">
      <alignment vertical="center" wrapText="1"/>
    </xf>
    <xf numFmtId="0" fontId="8" fillId="0" borderId="7" xfId="0" applyFont="1" applyBorder="1" applyAlignment="1">
      <alignment vertical="center" wrapText="1"/>
    </xf>
    <xf numFmtId="3" fontId="3" fillId="0" borderId="5" xfId="0" applyNumberFormat="1" applyFont="1" applyBorder="1" applyAlignment="1">
      <alignment vertical="center" wrapText="1"/>
    </xf>
    <xf numFmtId="0" fontId="2" fillId="3" borderId="8" xfId="0" applyFont="1" applyFill="1" applyBorder="1" applyAlignment="1">
      <alignment horizontal="center" vertical="center" wrapText="1"/>
    </xf>
    <xf numFmtId="3" fontId="3" fillId="0" borderId="7" xfId="0" applyNumberFormat="1" applyFont="1" applyBorder="1" applyAlignment="1">
      <alignment vertical="center" wrapText="1"/>
    </xf>
    <xf numFmtId="0" fontId="2" fillId="3" borderId="8" xfId="0" applyFont="1" applyFill="1" applyBorder="1" applyAlignment="1">
      <alignment vertical="center" wrapText="1"/>
    </xf>
    <xf numFmtId="0" fontId="2" fillId="3" borderId="8" xfId="0" applyFont="1" applyFill="1" applyBorder="1" applyAlignment="1">
      <alignment horizontal="right" vertical="center" wrapText="1"/>
    </xf>
    <xf numFmtId="9" fontId="3" fillId="0" borderId="7" xfId="2" applyFont="1" applyBorder="1" applyAlignment="1">
      <alignment vertical="center" wrapText="1"/>
    </xf>
    <xf numFmtId="9" fontId="3" fillId="0" borderId="5" xfId="2" applyFont="1" applyBorder="1" applyAlignment="1">
      <alignment vertical="center" wrapText="1"/>
    </xf>
    <xf numFmtId="0" fontId="6" fillId="0" borderId="5" xfId="0" applyFont="1" applyBorder="1" applyAlignment="1">
      <alignment vertical="center" wrapText="1"/>
    </xf>
    <xf numFmtId="16" fontId="3" fillId="0" borderId="0" xfId="0" applyNumberFormat="1" applyFont="1"/>
    <xf numFmtId="1" fontId="3" fillId="0" borderId="5" xfId="0" applyNumberFormat="1" applyFont="1" applyBorder="1" applyAlignment="1">
      <alignment horizontal="right" vertical="center" wrapText="1"/>
    </xf>
    <xf numFmtId="0" fontId="3" fillId="0" borderId="0" xfId="0" applyFont="1"/>
    <xf numFmtId="49" fontId="2" fillId="0" borderId="7" xfId="0" applyNumberFormat="1" applyFont="1" applyBorder="1" applyAlignment="1">
      <alignment horizontal="center" vertical="center" wrapText="1"/>
    </xf>
    <xf numFmtId="0" fontId="3" fillId="0" borderId="7" xfId="0" applyFont="1" applyBorder="1"/>
    <xf numFmtId="3" fontId="3" fillId="0" borderId="5" xfId="0" applyNumberFormat="1" applyFont="1" applyBorder="1" applyAlignment="1">
      <alignment horizontal="right" vertical="center" wrapText="1"/>
    </xf>
    <xf numFmtId="9" fontId="3" fillId="0" borderId="5" xfId="2" applyFont="1" applyBorder="1" applyAlignment="1">
      <alignment horizontal="right"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right" vertical="center" wrapText="1"/>
    </xf>
    <xf numFmtId="166" fontId="3" fillId="0" borderId="5" xfId="0" applyNumberFormat="1" applyFont="1" applyBorder="1" applyAlignment="1">
      <alignment vertical="center" wrapText="1"/>
    </xf>
    <xf numFmtId="0" fontId="6" fillId="0" borderId="7" xfId="0" applyFont="1" applyBorder="1" applyAlignment="1">
      <alignment vertical="center"/>
    </xf>
    <xf numFmtId="1" fontId="3" fillId="0" borderId="5" xfId="0" applyNumberFormat="1" applyFont="1" applyBorder="1" applyAlignment="1">
      <alignment vertical="center" wrapText="1"/>
    </xf>
    <xf numFmtId="166" fontId="3" fillId="0" borderId="5" xfId="0" applyNumberFormat="1" applyFont="1" applyBorder="1" applyAlignment="1">
      <alignment horizontal="right" vertical="center" wrapText="1"/>
    </xf>
    <xf numFmtId="166" fontId="2" fillId="0" borderId="5" xfId="0" applyNumberFormat="1" applyFont="1" applyBorder="1" applyAlignment="1">
      <alignment vertical="center" wrapText="1"/>
    </xf>
    <xf numFmtId="9" fontId="2" fillId="0" borderId="5" xfId="2" applyFont="1" applyBorder="1" applyAlignment="1">
      <alignment vertical="center" wrapText="1"/>
    </xf>
    <xf numFmtId="0" fontId="27" fillId="0" borderId="0" xfId="0" applyFont="1" applyAlignment="1">
      <alignment vertical="center"/>
    </xf>
    <xf numFmtId="9" fontId="3" fillId="0" borderId="5" xfId="2" applyFont="1" applyFill="1" applyBorder="1" applyAlignment="1">
      <alignment horizontal="right" vertical="center" wrapText="1"/>
    </xf>
    <xf numFmtId="0" fontId="6" fillId="0" borderId="0" xfId="0" applyFont="1" applyAlignment="1">
      <alignment vertical="center" wrapText="1"/>
    </xf>
    <xf numFmtId="3" fontId="3" fillId="0" borderId="5" xfId="0" applyNumberFormat="1" applyFont="1" applyBorder="1" applyAlignment="1">
      <alignment horizontal="left" vertical="center" wrapText="1"/>
    </xf>
    <xf numFmtId="168" fontId="3" fillId="0" borderId="5" xfId="0" applyNumberFormat="1" applyFont="1" applyBorder="1" applyAlignment="1">
      <alignment horizontal="right" vertical="center" wrapText="1"/>
    </xf>
    <xf numFmtId="0" fontId="3" fillId="0" borderId="5" xfId="0" applyFont="1" applyBorder="1" applyAlignment="1">
      <alignment horizontal="right" vertical="center" wrapText="1" indent="1"/>
    </xf>
    <xf numFmtId="0" fontId="2" fillId="2" borderId="8" xfId="0" applyFont="1" applyFill="1" applyBorder="1" applyAlignment="1">
      <alignment vertical="center" wrapText="1"/>
    </xf>
    <xf numFmtId="3" fontId="3" fillId="0" borderId="7" xfId="0" applyNumberFormat="1" applyFont="1" applyBorder="1" applyAlignment="1">
      <alignment horizontal="left" vertical="center" wrapText="1"/>
    </xf>
    <xf numFmtId="168" fontId="3" fillId="0" borderId="7" xfId="0" applyNumberFormat="1" applyFont="1" applyBorder="1" applyAlignment="1">
      <alignment horizontal="right" vertical="center" wrapText="1"/>
    </xf>
    <xf numFmtId="0" fontId="3" fillId="0" borderId="7" xfId="0" applyFont="1" applyBorder="1" applyAlignment="1">
      <alignment horizontal="right" vertical="center" wrapText="1" indent="1"/>
    </xf>
    <xf numFmtId="9" fontId="3" fillId="0" borderId="7" xfId="2" applyFont="1" applyBorder="1" applyAlignment="1">
      <alignment horizontal="right" vertical="center" wrapText="1"/>
    </xf>
    <xf numFmtId="0" fontId="5" fillId="0" borderId="7" xfId="0" applyFont="1" applyBorder="1" applyAlignment="1">
      <alignment vertical="center"/>
    </xf>
    <xf numFmtId="0" fontId="3" fillId="0" borderId="5" xfId="0" applyFont="1" applyBorder="1" applyAlignment="1">
      <alignment horizontal="left" vertical="center" wrapText="1" indent="1"/>
    </xf>
    <xf numFmtId="2" fontId="3" fillId="0" borderId="5" xfId="0" applyNumberFormat="1" applyFont="1" applyBorder="1" applyAlignment="1">
      <alignment vertical="center" wrapText="1"/>
    </xf>
    <xf numFmtId="166" fontId="14" fillId="0" borderId="7" xfId="0" applyNumberFormat="1" applyFont="1" applyBorder="1" applyAlignment="1">
      <alignment horizontal="right" vertical="center" wrapText="1"/>
    </xf>
    <xf numFmtId="0" fontId="33" fillId="2" borderId="8" xfId="0" applyFont="1" applyFill="1" applyBorder="1" applyAlignment="1">
      <alignment horizontal="left" vertical="center" wrapText="1"/>
    </xf>
    <xf numFmtId="0" fontId="33" fillId="2" borderId="8" xfId="0" applyFont="1" applyFill="1" applyBorder="1" applyAlignment="1">
      <alignment horizontal="right" vertical="center" wrapText="1"/>
    </xf>
    <xf numFmtId="0" fontId="15" fillId="0" borderId="5" xfId="0" applyFont="1" applyBorder="1" applyAlignment="1">
      <alignment vertical="center" wrapText="1"/>
    </xf>
    <xf numFmtId="2" fontId="3" fillId="0" borderId="5" xfId="0" applyNumberFormat="1" applyFont="1" applyBorder="1" applyAlignment="1">
      <alignment horizontal="right" vertical="center" wrapText="1"/>
    </xf>
    <xf numFmtId="169" fontId="3" fillId="0" borderId="5" xfId="0" applyNumberFormat="1" applyFont="1" applyBorder="1" applyAlignment="1">
      <alignment horizontal="right" vertical="center" wrapText="1"/>
    </xf>
    <xf numFmtId="0" fontId="2" fillId="3" borderId="15"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1" fontId="3" fillId="0" borderId="7" xfId="0" applyNumberFormat="1" applyFont="1" applyBorder="1" applyAlignment="1">
      <alignment horizontal="right" vertical="center" wrapText="1"/>
    </xf>
    <xf numFmtId="0" fontId="3" fillId="0" borderId="5" xfId="0" applyFont="1" applyBorder="1" applyAlignment="1">
      <alignment horizontal="center" wrapText="1"/>
    </xf>
    <xf numFmtId="0" fontId="3" fillId="0" borderId="5" xfId="0" applyFont="1" applyBorder="1" applyAlignment="1">
      <alignment horizontal="right" wrapText="1"/>
    </xf>
    <xf numFmtId="1" fontId="3" fillId="0" borderId="5" xfId="0" applyNumberFormat="1" applyFont="1" applyBorder="1" applyAlignment="1">
      <alignment horizontal="right" wrapText="1"/>
    </xf>
    <xf numFmtId="166" fontId="2" fillId="0" borderId="5" xfId="0" applyNumberFormat="1" applyFont="1" applyBorder="1" applyAlignment="1">
      <alignment horizontal="right" vertical="center" wrapText="1"/>
    </xf>
    <xf numFmtId="168" fontId="2" fillId="0" borderId="5" xfId="0" applyNumberFormat="1" applyFont="1" applyBorder="1" applyAlignment="1">
      <alignment horizontal="right" vertical="center" wrapText="1"/>
    </xf>
    <xf numFmtId="1" fontId="2" fillId="0" borderId="5" xfId="0" applyNumberFormat="1" applyFont="1" applyBorder="1" applyAlignment="1">
      <alignment horizontal="right" vertical="center" wrapText="1"/>
    </xf>
    <xf numFmtId="0" fontId="3" fillId="0" borderId="7" xfId="0" applyFont="1" applyBorder="1" applyAlignment="1">
      <alignment horizontal="center" wrapText="1"/>
    </xf>
    <xf numFmtId="0" fontId="3" fillId="0" borderId="7" xfId="0" applyFont="1" applyBorder="1" applyAlignment="1">
      <alignment horizontal="right" wrapText="1"/>
    </xf>
    <xf numFmtId="4" fontId="3" fillId="0" borderId="5" xfId="0" applyNumberFormat="1" applyFont="1" applyBorder="1" applyAlignment="1">
      <alignment horizontal="right" vertical="center" wrapText="1"/>
    </xf>
    <xf numFmtId="0" fontId="3" fillId="0" borderId="5" xfId="0" applyFont="1" applyBorder="1" applyAlignment="1">
      <alignment horizontal="center" vertical="center" wrapText="1"/>
    </xf>
    <xf numFmtId="0" fontId="15" fillId="0" borderId="0" xfId="0" applyFont="1" applyAlignment="1">
      <alignment vertical="center" wrapText="1"/>
    </xf>
    <xf numFmtId="0" fontId="3" fillId="0" borderId="5" xfId="0" applyFont="1" applyBorder="1" applyAlignment="1">
      <alignment horizontal="right" vertical="center" wrapText="1" indent="2"/>
    </xf>
    <xf numFmtId="0" fontId="3" fillId="0" borderId="7" xfId="0" applyFont="1" applyBorder="1" applyAlignment="1">
      <alignment horizontal="right" vertical="center" wrapText="1" indent="2"/>
    </xf>
    <xf numFmtId="0" fontId="3" fillId="0" borderId="7"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2" fillId="0" borderId="7" xfId="0" applyFont="1" applyBorder="1" applyAlignment="1">
      <alignment vertical="center"/>
    </xf>
    <xf numFmtId="0" fontId="15" fillId="0" borderId="7" xfId="0" applyFont="1" applyBorder="1" applyAlignment="1">
      <alignment horizontal="center" vertical="center" wrapText="1"/>
    </xf>
    <xf numFmtId="0" fontId="2" fillId="0" borderId="0" xfId="0" applyFont="1" applyAlignment="1">
      <alignment horizontal="center" vertical="center"/>
    </xf>
    <xf numFmtId="0" fontId="9" fillId="0" borderId="0" xfId="1"/>
    <xf numFmtId="0" fontId="0" fillId="5" borderId="0" xfId="0" applyFill="1"/>
    <xf numFmtId="0" fontId="0" fillId="5" borderId="0" xfId="0" applyFill="1" applyAlignment="1">
      <alignment wrapText="1"/>
    </xf>
    <xf numFmtId="0" fontId="1" fillId="5" borderId="0" xfId="0" applyFont="1" applyFill="1" applyAlignment="1">
      <alignment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wrapText="1"/>
    </xf>
    <xf numFmtId="0" fontId="14" fillId="0" borderId="0" xfId="0" applyFont="1"/>
    <xf numFmtId="0" fontId="15" fillId="0" borderId="0" xfId="0" applyFont="1"/>
    <xf numFmtId="0" fontId="1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left" vertical="center"/>
    </xf>
    <xf numFmtId="0" fontId="31" fillId="6" borderId="0" xfId="0" applyFont="1" applyFill="1" applyAlignment="1">
      <alignment wrapText="1"/>
    </xf>
    <xf numFmtId="0" fontId="3" fillId="0" borderId="18" xfId="0" applyFont="1" applyBorder="1" applyAlignment="1">
      <alignment vertical="center"/>
    </xf>
    <xf numFmtId="0" fontId="3" fillId="0" borderId="18" xfId="0" applyFont="1" applyBorder="1" applyAlignment="1">
      <alignment horizontal="left" vertical="center" wrapText="1"/>
    </xf>
    <xf numFmtId="0" fontId="3" fillId="0" borderId="18" xfId="0" applyFont="1" applyBorder="1" applyAlignment="1">
      <alignment vertical="center" wrapText="1"/>
    </xf>
    <xf numFmtId="0" fontId="27" fillId="6" borderId="0" xfId="0" applyFont="1" applyFill="1" applyAlignment="1">
      <alignment vertical="center"/>
    </xf>
    <xf numFmtId="0" fontId="2" fillId="7" borderId="8" xfId="0" applyFont="1" applyFill="1" applyBorder="1" applyAlignment="1">
      <alignment horizontal="center" vertical="center" wrapText="1"/>
    </xf>
    <xf numFmtId="0" fontId="3" fillId="0" borderId="0" xfId="0" applyFont="1" applyAlignment="1">
      <alignment horizontal="right"/>
    </xf>
    <xf numFmtId="0" fontId="38" fillId="0" borderId="0" xfId="0" applyFont="1" applyAlignment="1">
      <alignment vertical="center"/>
    </xf>
    <xf numFmtId="0" fontId="39" fillId="0" borderId="0" xfId="0" applyFont="1"/>
    <xf numFmtId="0" fontId="39" fillId="0" borderId="0" xfId="0" applyFont="1" applyAlignment="1">
      <alignment horizontal="right"/>
    </xf>
    <xf numFmtId="0" fontId="32" fillId="6" borderId="0" xfId="0" applyFont="1" applyFill="1"/>
    <xf numFmtId="0" fontId="32" fillId="6" borderId="0" xfId="0" applyFont="1" applyFill="1" applyAlignment="1">
      <alignment horizontal="right"/>
    </xf>
    <xf numFmtId="0" fontId="40" fillId="6" borderId="0" xfId="0" applyFont="1" applyFill="1" applyAlignment="1">
      <alignment vertical="center"/>
    </xf>
    <xf numFmtId="0" fontId="40" fillId="0" borderId="0" xfId="0" applyFont="1" applyAlignment="1">
      <alignment vertical="center"/>
    </xf>
    <xf numFmtId="0" fontId="32" fillId="0" borderId="0" xfId="0" applyFont="1"/>
    <xf numFmtId="0" fontId="6" fillId="7" borderId="8" xfId="0" applyFont="1" applyFill="1" applyBorder="1" applyAlignment="1">
      <alignment horizontal="center" vertical="center"/>
    </xf>
    <xf numFmtId="0" fontId="41" fillId="6" borderId="0" xfId="0" applyFont="1" applyFill="1"/>
    <xf numFmtId="0" fontId="3" fillId="0" borderId="2" xfId="0" applyFont="1" applyBorder="1"/>
    <xf numFmtId="0" fontId="31" fillId="6" borderId="0" xfId="0" applyFont="1" applyFill="1" applyAlignment="1">
      <alignment vertical="center" wrapText="1"/>
    </xf>
    <xf numFmtId="0" fontId="2" fillId="8" borderId="8"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27" fillId="6" borderId="0" xfId="0" applyFont="1" applyFill="1"/>
    <xf numFmtId="0" fontId="2" fillId="7" borderId="8" xfId="0" applyFont="1" applyFill="1" applyBorder="1" applyAlignment="1">
      <alignment horizontal="left" vertical="center" wrapText="1"/>
    </xf>
    <xf numFmtId="49" fontId="2" fillId="0" borderId="0" xfId="0" applyNumberFormat="1" applyFont="1" applyAlignment="1">
      <alignment horizontal="center" vertical="center" wrapText="1"/>
    </xf>
    <xf numFmtId="0" fontId="2" fillId="7" borderId="8" xfId="0" applyFont="1" applyFill="1" applyBorder="1" applyAlignment="1">
      <alignment horizontal="right" vertical="center" wrapText="1"/>
    </xf>
    <xf numFmtId="0" fontId="2" fillId="8" borderId="8" xfId="0" applyFont="1" applyFill="1" applyBorder="1" applyAlignment="1">
      <alignment horizontal="left" vertical="center" wrapText="1"/>
    </xf>
    <xf numFmtId="0" fontId="2" fillId="0" borderId="7" xfId="0" applyFont="1" applyBorder="1" applyAlignment="1">
      <alignment horizontal="center" vertical="center"/>
    </xf>
    <xf numFmtId="0" fontId="41" fillId="6" borderId="0" xfId="0" applyFont="1" applyFill="1" applyAlignment="1">
      <alignment vertical="center"/>
    </xf>
    <xf numFmtId="0" fontId="2" fillId="0" borderId="5" xfId="0" applyFont="1" applyBorder="1" applyAlignment="1">
      <alignment horizontal="left" vertical="center" wrapText="1"/>
    </xf>
    <xf numFmtId="0" fontId="42" fillId="0" borderId="0" xfId="0" applyFont="1" applyAlignment="1">
      <alignment vertical="center"/>
    </xf>
    <xf numFmtId="0" fontId="2" fillId="8" borderId="8" xfId="0" applyFont="1" applyFill="1" applyBorder="1" applyAlignment="1">
      <alignment vertical="center" wrapText="1"/>
    </xf>
    <xf numFmtId="0" fontId="43" fillId="0" borderId="0" xfId="0" applyFont="1" applyAlignment="1">
      <alignment vertical="top" wrapText="1"/>
    </xf>
    <xf numFmtId="0" fontId="3" fillId="0" borderId="0" xfId="0" applyFont="1" applyAlignment="1">
      <alignment vertical="top" wrapText="1"/>
    </xf>
    <xf numFmtId="0" fontId="42" fillId="0" borderId="7" xfId="0" applyFont="1" applyBorder="1" applyAlignment="1">
      <alignment vertical="center"/>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xf numFmtId="0" fontId="2" fillId="7" borderId="8" xfId="0" applyFont="1" applyFill="1" applyBorder="1" applyAlignment="1">
      <alignment vertical="center" wrapText="1"/>
    </xf>
    <xf numFmtId="0" fontId="37" fillId="0" borderId="0" xfId="1" applyFont="1"/>
    <xf numFmtId="0" fontId="3" fillId="9" borderId="0" xfId="0" applyFont="1" applyFill="1"/>
    <xf numFmtId="0" fontId="46" fillId="9" borderId="0" xfId="0" applyFont="1" applyFill="1"/>
    <xf numFmtId="0" fontId="37" fillId="9" borderId="0" xfId="1" applyFont="1" applyFill="1" applyAlignment="1">
      <alignment vertical="center"/>
    </xf>
    <xf numFmtId="9" fontId="0" fillId="0" borderId="0" xfId="2" applyFont="1" applyFill="1"/>
    <xf numFmtId="0" fontId="0" fillId="0" borderId="0" xfId="0" applyAlignment="1">
      <alignment vertical="center" wrapText="1"/>
    </xf>
    <xf numFmtId="0" fontId="2" fillId="3" borderId="8" xfId="0" applyFont="1" applyFill="1" applyBorder="1" applyAlignment="1">
      <alignment horizontal="center"/>
    </xf>
    <xf numFmtId="0" fontId="2" fillId="0" borderId="30" xfId="0" applyFont="1" applyBorder="1" applyAlignment="1">
      <alignment vertical="center" wrapText="1"/>
    </xf>
    <xf numFmtId="0" fontId="3" fillId="0" borderId="30" xfId="0" applyFont="1" applyBorder="1" applyAlignment="1">
      <alignment vertical="center" wrapText="1"/>
    </xf>
    <xf numFmtId="0" fontId="3" fillId="0" borderId="30" xfId="0" applyFont="1" applyBorder="1" applyAlignment="1">
      <alignment vertical="center"/>
    </xf>
    <xf numFmtId="0" fontId="2" fillId="0" borderId="31" xfId="0" applyFont="1" applyBorder="1" applyAlignment="1">
      <alignment vertical="center" wrapText="1"/>
    </xf>
    <xf numFmtId="0" fontId="3" fillId="0" borderId="31" xfId="0" applyFont="1" applyBorder="1" applyAlignment="1">
      <alignment vertical="center" wrapText="1"/>
    </xf>
    <xf numFmtId="0" fontId="3" fillId="0" borderId="31" xfId="0" applyFont="1" applyBorder="1" applyAlignment="1">
      <alignment vertical="center"/>
    </xf>
    <xf numFmtId="0" fontId="28" fillId="4" borderId="0" xfId="0" applyFont="1" applyFill="1"/>
    <xf numFmtId="0" fontId="28" fillId="0" borderId="0" xfId="0" applyFont="1"/>
    <xf numFmtId="0" fontId="41" fillId="4" borderId="0" xfId="0" applyFont="1" applyFill="1"/>
    <xf numFmtId="0" fontId="32" fillId="4" borderId="0" xfId="0" applyFont="1" applyFill="1"/>
    <xf numFmtId="0" fontId="30" fillId="0" borderId="5" xfId="0" applyFont="1" applyBorder="1" applyAlignment="1">
      <alignment horizontal="right"/>
    </xf>
    <xf numFmtId="0" fontId="7" fillId="0" borderId="0" xfId="0" applyFont="1" applyAlignment="1">
      <alignment wrapText="1"/>
    </xf>
    <xf numFmtId="0" fontId="3" fillId="0" borderId="7" xfId="0" applyFont="1" applyBorder="1" applyAlignment="1">
      <alignment horizontal="right"/>
    </xf>
    <xf numFmtId="0" fontId="15" fillId="0" borderId="7" xfId="0" applyFont="1" applyBorder="1"/>
    <xf numFmtId="0" fontId="2" fillId="0" borderId="0" xfId="0" applyFont="1" applyAlignment="1">
      <alignment horizontal="right"/>
    </xf>
    <xf numFmtId="0" fontId="15" fillId="0" borderId="2" xfId="0" applyFont="1" applyBorder="1"/>
    <xf numFmtId="0" fontId="15" fillId="0" borderId="5" xfId="0" applyFont="1" applyBorder="1"/>
    <xf numFmtId="3" fontId="15" fillId="0" borderId="0" xfId="0" applyNumberFormat="1" applyFont="1"/>
    <xf numFmtId="0" fontId="3" fillId="0" borderId="2" xfId="0" applyFont="1" applyBorder="1" applyAlignment="1">
      <alignment horizontal="right"/>
    </xf>
    <xf numFmtId="3" fontId="3" fillId="0" borderId="0" xfId="0" applyNumberFormat="1" applyFont="1" applyAlignment="1">
      <alignment horizontal="right"/>
    </xf>
    <xf numFmtId="3" fontId="3" fillId="0" borderId="7" xfId="0" applyNumberFormat="1" applyFont="1" applyBorder="1" applyAlignment="1">
      <alignment horizontal="right"/>
    </xf>
    <xf numFmtId="170" fontId="3" fillId="0" borderId="7" xfId="4" applyNumberFormat="1" applyFont="1" applyFill="1" applyBorder="1"/>
    <xf numFmtId="170" fontId="3" fillId="0" borderId="7" xfId="4" applyNumberFormat="1" applyFont="1" applyBorder="1"/>
    <xf numFmtId="170" fontId="3" fillId="0" borderId="5" xfId="4" applyNumberFormat="1" applyFont="1" applyFill="1" applyBorder="1"/>
    <xf numFmtId="170" fontId="3" fillId="0" borderId="5" xfId="4" applyNumberFormat="1" applyFont="1" applyBorder="1"/>
    <xf numFmtId="0" fontId="10" fillId="0" borderId="0" xfId="0" applyFont="1" applyAlignment="1">
      <alignment horizontal="left" vertical="center" indent="1"/>
    </xf>
    <xf numFmtId="2" fontId="3" fillId="0" borderId="5" xfId="0" applyNumberFormat="1" applyFont="1" applyBorder="1" applyAlignment="1">
      <alignment horizontal="right"/>
    </xf>
    <xf numFmtId="2" fontId="2" fillId="0" borderId="5" xfId="0" applyNumberFormat="1" applyFont="1" applyBorder="1" applyAlignment="1">
      <alignment horizontal="right" vertical="center" wrapText="1"/>
    </xf>
    <xf numFmtId="0" fontId="18" fillId="0" borderId="5" xfId="0" applyFont="1" applyBorder="1" applyAlignment="1">
      <alignment vertical="center" wrapText="1"/>
    </xf>
    <xf numFmtId="0" fontId="3" fillId="0" borderId="5" xfId="0" applyFont="1" applyBorder="1" applyAlignment="1">
      <alignment horizontal="center"/>
    </xf>
    <xf numFmtId="10" fontId="3" fillId="0" borderId="7" xfId="0" applyNumberFormat="1" applyFont="1" applyBorder="1" applyAlignment="1">
      <alignment horizontal="left" vertical="center" wrapText="1"/>
    </xf>
    <xf numFmtId="9" fontId="3" fillId="0" borderId="7" xfId="0" applyNumberFormat="1" applyFont="1" applyBorder="1" applyAlignment="1">
      <alignment horizontal="left" vertical="center" wrapText="1"/>
    </xf>
    <xf numFmtId="10" fontId="3" fillId="0" borderId="5" xfId="0" applyNumberFormat="1" applyFont="1" applyBorder="1" applyAlignment="1">
      <alignment horizontal="left" vertical="center" wrapText="1"/>
    </xf>
    <xf numFmtId="9" fontId="3" fillId="0" borderId="5" xfId="0" applyNumberFormat="1" applyFont="1" applyBorder="1" applyAlignment="1">
      <alignment horizontal="left" vertical="center" wrapText="1"/>
    </xf>
    <xf numFmtId="0" fontId="3" fillId="5" borderId="0" xfId="0" applyFont="1" applyFill="1"/>
    <xf numFmtId="0" fontId="3" fillId="5" borderId="0" xfId="0" applyFont="1" applyFill="1" applyAlignment="1">
      <alignment vertical="center"/>
    </xf>
    <xf numFmtId="1" fontId="3" fillId="0" borderId="0" xfId="0" applyNumberFormat="1" applyFont="1"/>
    <xf numFmtId="167" fontId="3" fillId="0" borderId="0" xfId="0" applyNumberFormat="1" applyFont="1"/>
    <xf numFmtId="0" fontId="30" fillId="0" borderId="5" xfId="0" applyFont="1" applyBorder="1"/>
    <xf numFmtId="0" fontId="48" fillId="0" borderId="0" xfId="0" applyFont="1"/>
    <xf numFmtId="0" fontId="29" fillId="4" borderId="0" xfId="0" applyFont="1" applyFill="1" applyAlignment="1">
      <alignment horizontal="center" vertical="center"/>
    </xf>
    <xf numFmtId="0" fontId="31" fillId="4" borderId="0" xfId="0" applyFont="1" applyFill="1" applyAlignment="1">
      <alignment horizontal="center" vertical="center" wrapText="1"/>
    </xf>
    <xf numFmtId="0" fontId="34" fillId="0" borderId="0" xfId="1" applyFont="1" applyAlignment="1">
      <alignment horizontal="center"/>
    </xf>
    <xf numFmtId="0" fontId="3" fillId="0" borderId="11" xfId="0" applyFont="1" applyBorder="1" applyAlignment="1">
      <alignment horizontal="right" vertical="center" wrapText="1"/>
    </xf>
    <xf numFmtId="9" fontId="3" fillId="0" borderId="11" xfId="2" applyFont="1" applyFill="1" applyBorder="1" applyAlignment="1">
      <alignment horizontal="right" vertical="center" wrapText="1"/>
    </xf>
    <xf numFmtId="0" fontId="3" fillId="0" borderId="12" xfId="0" applyFont="1" applyBorder="1" applyAlignment="1">
      <alignment horizontal="right"/>
    </xf>
    <xf numFmtId="1" fontId="3" fillId="0" borderId="12" xfId="0" applyNumberFormat="1" applyFont="1" applyBorder="1" applyAlignment="1">
      <alignment horizontal="right" vertical="center" wrapText="1"/>
    </xf>
    <xf numFmtId="0" fontId="3" fillId="0" borderId="12" xfId="0" applyFont="1" applyBorder="1" applyAlignment="1">
      <alignment horizontal="right" vertical="center" wrapText="1"/>
    </xf>
    <xf numFmtId="0" fontId="2" fillId="0" borderId="6" xfId="0" applyFont="1" applyBorder="1" applyAlignment="1">
      <alignment vertical="center" wrapText="1"/>
    </xf>
    <xf numFmtId="0" fontId="3" fillId="0" borderId="13" xfId="0" applyFont="1" applyBorder="1" applyAlignment="1">
      <alignment horizontal="right" vertical="center" wrapText="1"/>
    </xf>
    <xf numFmtId="9" fontId="3" fillId="0" borderId="13" xfId="2" applyFont="1" applyFill="1" applyBorder="1" applyAlignment="1">
      <alignment horizontal="right" vertical="center" wrapText="1"/>
    </xf>
    <xf numFmtId="0" fontId="3" fillId="0" borderId="4" xfId="0" applyFont="1" applyBorder="1" applyAlignment="1">
      <alignment horizontal="right"/>
    </xf>
    <xf numFmtId="0" fontId="3" fillId="0" borderId="14" xfId="0" applyFont="1" applyBorder="1" applyAlignment="1">
      <alignment horizontal="right" vertical="center" wrapText="1"/>
    </xf>
    <xf numFmtId="1" fontId="3" fillId="0" borderId="14" xfId="0" applyNumberFormat="1" applyFont="1" applyBorder="1" applyAlignment="1">
      <alignment horizontal="right" vertical="center" wrapText="1"/>
    </xf>
    <xf numFmtId="0" fontId="2" fillId="0" borderId="13" xfId="0" applyFont="1" applyBorder="1" applyAlignment="1">
      <alignment horizontal="right" vertical="center" wrapText="1"/>
    </xf>
    <xf numFmtId="9" fontId="2" fillId="0" borderId="13" xfId="2" applyFont="1" applyFill="1" applyBorder="1" applyAlignment="1">
      <alignment horizontal="right" vertical="center" wrapText="1"/>
    </xf>
    <xf numFmtId="0" fontId="2" fillId="0" borderId="14" xfId="0" applyFont="1" applyBorder="1" applyAlignment="1">
      <alignment horizontal="right" vertical="center" wrapText="1"/>
    </xf>
    <xf numFmtId="0" fontId="28" fillId="0" borderId="0" xfId="0" applyFont="1" applyAlignment="1">
      <alignment vertical="center"/>
    </xf>
    <xf numFmtId="0" fontId="51" fillId="0" borderId="0" xfId="1" applyFont="1" applyAlignment="1">
      <alignment horizontal="center"/>
    </xf>
    <xf numFmtId="0" fontId="9" fillId="0" borderId="0" xfId="1" applyFill="1"/>
    <xf numFmtId="0" fontId="2" fillId="0" borderId="0" xfId="1" applyFont="1" applyFill="1" applyAlignment="1">
      <alignment horizontal="center"/>
    </xf>
    <xf numFmtId="0" fontId="2" fillId="0" borderId="0" xfId="1" applyFont="1" applyAlignment="1">
      <alignment horizontal="center"/>
    </xf>
    <xf numFmtId="0" fontId="2" fillId="0" borderId="0" xfId="1" quotePrefix="1" applyFont="1" applyFill="1" applyAlignment="1">
      <alignment horizontal="center"/>
    </xf>
    <xf numFmtId="0" fontId="50" fillId="0" borderId="18" xfId="0" applyFont="1" applyBorder="1" applyAlignment="1">
      <alignment vertical="center" wrapText="1"/>
    </xf>
    <xf numFmtId="2" fontId="0" fillId="0" borderId="0" xfId="0" applyNumberFormat="1"/>
    <xf numFmtId="0" fontId="7" fillId="0" borderId="0" xfId="0" applyFont="1"/>
    <xf numFmtId="0" fontId="3" fillId="0" borderId="32" xfId="0" applyFont="1" applyBorder="1"/>
    <xf numFmtId="0" fontId="3" fillId="0" borderId="32" xfId="0" applyFont="1" applyBorder="1" applyAlignment="1">
      <alignment wrapText="1"/>
    </xf>
    <xf numFmtId="0" fontId="36" fillId="0" borderId="0" xfId="0" applyFont="1" applyAlignment="1">
      <alignment vertical="top" wrapText="1"/>
    </xf>
    <xf numFmtId="0" fontId="28" fillId="4" borderId="0" xfId="0" applyFont="1" applyFill="1" applyAlignment="1">
      <alignment vertical="center"/>
    </xf>
    <xf numFmtId="0" fontId="32" fillId="4" borderId="0" xfId="0" applyFont="1" applyFill="1" applyAlignment="1">
      <alignment vertical="center"/>
    </xf>
    <xf numFmtId="0" fontId="31" fillId="4" borderId="19"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31" fillId="10" borderId="22" xfId="0" applyFont="1" applyFill="1" applyBorder="1" applyAlignment="1">
      <alignment horizontal="center"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1" fillId="10" borderId="25" xfId="0" applyFont="1" applyFill="1" applyBorder="1" applyAlignment="1">
      <alignment horizontal="center" vertical="center" wrapText="1"/>
    </xf>
    <xf numFmtId="0" fontId="3" fillId="0" borderId="26" xfId="0" applyFont="1" applyBorder="1" applyAlignment="1">
      <alignment vertical="center" wrapText="1"/>
    </xf>
    <xf numFmtId="0" fontId="3" fillId="0" borderId="1" xfId="0" applyFont="1" applyBorder="1" applyAlignment="1">
      <alignment vertical="center" wrapText="1"/>
    </xf>
    <xf numFmtId="0" fontId="3" fillId="11" borderId="1" xfId="0" applyFont="1" applyFill="1" applyBorder="1" applyAlignment="1">
      <alignment horizontal="center" vertical="center" wrapText="1"/>
    </xf>
    <xf numFmtId="0" fontId="31" fillId="10" borderId="19"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27" fillId="4" borderId="0" xfId="0" applyFont="1" applyFill="1"/>
    <xf numFmtId="0" fontId="31" fillId="4" borderId="27" xfId="0" applyFont="1" applyFill="1" applyBorder="1" applyAlignment="1">
      <alignment horizontal="center" vertical="center" wrapText="1"/>
    </xf>
    <xf numFmtId="0" fontId="31" fillId="10" borderId="28" xfId="0" applyFont="1" applyFill="1" applyBorder="1" applyAlignment="1">
      <alignment horizontal="center" vertical="center" wrapText="1"/>
    </xf>
    <xf numFmtId="0" fontId="2" fillId="0" borderId="0" xfId="0" applyFont="1" applyAlignment="1">
      <alignment horizontal="left" vertical="center"/>
    </xf>
    <xf numFmtId="0" fontId="27" fillId="4"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3" fillId="9" borderId="35" xfId="0" applyFont="1" applyFill="1" applyBorder="1" applyAlignment="1">
      <alignment vertical="center" wrapText="1"/>
    </xf>
    <xf numFmtId="0" fontId="3" fillId="9" borderId="36" xfId="0" applyFont="1" applyFill="1" applyBorder="1" applyAlignment="1">
      <alignment horizontal="left" vertical="center" wrapText="1"/>
    </xf>
    <xf numFmtId="0" fontId="3" fillId="9" borderId="38" xfId="0" applyFont="1" applyFill="1" applyBorder="1" applyAlignment="1">
      <alignment horizontal="left" vertical="center" wrapText="1"/>
    </xf>
    <xf numFmtId="0" fontId="3" fillId="9" borderId="40" xfId="0" applyFont="1" applyFill="1" applyBorder="1" applyAlignment="1">
      <alignment horizontal="left" vertical="center" wrapText="1"/>
    </xf>
    <xf numFmtId="0" fontId="3" fillId="9" borderId="42" xfId="0" applyFont="1" applyFill="1" applyBorder="1" applyAlignment="1">
      <alignment vertical="center" wrapText="1"/>
    </xf>
    <xf numFmtId="0" fontId="3" fillId="9" borderId="43" xfId="0" applyFont="1" applyFill="1" applyBorder="1" applyAlignment="1">
      <alignment vertical="center" wrapText="1"/>
    </xf>
    <xf numFmtId="0" fontId="47" fillId="9" borderId="7" xfId="0" applyFont="1" applyFill="1" applyBorder="1" applyAlignment="1">
      <alignment vertical="center" wrapText="1"/>
    </xf>
    <xf numFmtId="0" fontId="8" fillId="3" borderId="7" xfId="0" applyFont="1" applyFill="1" applyBorder="1" applyAlignment="1">
      <alignment horizontal="center" vertical="center" wrapText="1"/>
    </xf>
    <xf numFmtId="0" fontId="3" fillId="9" borderId="44" xfId="0" applyFont="1" applyFill="1" applyBorder="1" applyAlignment="1">
      <alignment vertical="center" wrapText="1"/>
    </xf>
    <xf numFmtId="0" fontId="3" fillId="9" borderId="26" xfId="0" applyFont="1" applyFill="1" applyBorder="1" applyAlignment="1">
      <alignment vertical="center" wrapText="1"/>
    </xf>
    <xf numFmtId="0" fontId="46" fillId="9" borderId="0" xfId="0" applyFont="1" applyFill="1" applyAlignment="1">
      <alignment vertical="center" wrapText="1"/>
    </xf>
    <xf numFmtId="0" fontId="45" fillId="9" borderId="0" xfId="0" applyFont="1" applyFill="1" applyAlignment="1">
      <alignment vertical="center" wrapText="1"/>
    </xf>
    <xf numFmtId="0" fontId="45" fillId="9" borderId="7" xfId="0" applyFont="1" applyFill="1" applyBorder="1" applyAlignment="1">
      <alignment vertical="center" wrapText="1"/>
    </xf>
    <xf numFmtId="0" fontId="3" fillId="9" borderId="46" xfId="0" applyFont="1" applyFill="1" applyBorder="1" applyAlignment="1">
      <alignment vertical="center" wrapText="1"/>
    </xf>
    <xf numFmtId="0" fontId="3" fillId="9" borderId="48" xfId="0" applyFont="1" applyFill="1" applyBorder="1" applyAlignment="1">
      <alignment vertical="center" wrapText="1"/>
    </xf>
    <xf numFmtId="0" fontId="3" fillId="9" borderId="23" xfId="0" applyFont="1" applyFill="1" applyBorder="1" applyAlignment="1">
      <alignment vertical="center" wrapText="1"/>
    </xf>
    <xf numFmtId="0" fontId="2" fillId="0" borderId="29"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8" xfId="0" applyFont="1" applyBorder="1" applyAlignment="1">
      <alignment horizontal="center" vertical="center"/>
    </xf>
    <xf numFmtId="1" fontId="54" fillId="0" borderId="5" xfId="0" applyNumberFormat="1" applyFont="1" applyBorder="1" applyAlignment="1">
      <alignment horizontal="right" vertical="center" wrapText="1"/>
    </xf>
    <xf numFmtId="0" fontId="32" fillId="0" borderId="0" xfId="0" applyFont="1" applyAlignment="1">
      <alignment horizontal="right"/>
    </xf>
    <xf numFmtId="1" fontId="14" fillId="0" borderId="5" xfId="0" applyNumberFormat="1" applyFont="1" applyBorder="1" applyAlignment="1">
      <alignment horizontal="left" vertical="center" wrapText="1"/>
    </xf>
    <xf numFmtId="3" fontId="14" fillId="0" borderId="5" xfId="0" applyNumberFormat="1" applyFont="1" applyBorder="1" applyAlignment="1">
      <alignment horizontal="right" vertical="center" wrapText="1"/>
    </xf>
    <xf numFmtId="166" fontId="14" fillId="0" borderId="5" xfId="0" applyNumberFormat="1" applyFont="1" applyBorder="1" applyAlignment="1">
      <alignment horizontal="right" vertical="center" wrapText="1"/>
    </xf>
    <xf numFmtId="9" fontId="14" fillId="0" borderId="5" xfId="2" applyFont="1" applyFill="1" applyBorder="1" applyAlignment="1">
      <alignment horizontal="right" vertical="center" wrapText="1"/>
    </xf>
    <xf numFmtId="9" fontId="3" fillId="0" borderId="0" xfId="0" applyNumberFormat="1" applyFont="1" applyAlignment="1">
      <alignment horizontal="right"/>
    </xf>
    <xf numFmtId="0" fontId="38" fillId="0" borderId="0" xfId="0" applyFont="1" applyAlignment="1">
      <alignment horizontal="left" vertical="center" wrapText="1"/>
    </xf>
    <xf numFmtId="0" fontId="38" fillId="0" borderId="0" xfId="0" applyFont="1" applyAlignment="1">
      <alignment horizontal="left" vertical="center"/>
    </xf>
    <xf numFmtId="0" fontId="7"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8" fillId="6" borderId="0" xfId="0" applyFont="1" applyFill="1" applyAlignment="1">
      <alignment horizontal="center" vertical="center"/>
    </xf>
    <xf numFmtId="0" fontId="38" fillId="0" borderId="0" xfId="0" applyFont="1" applyAlignment="1">
      <alignment vertical="center" wrapText="1"/>
    </xf>
    <xf numFmtId="0" fontId="38" fillId="0" borderId="0" xfId="0" applyFont="1" applyAlignment="1">
      <alignment wrapText="1"/>
    </xf>
    <xf numFmtId="0" fontId="55" fillId="0" borderId="0" xfId="0" applyFont="1" applyAlignment="1">
      <alignment horizontal="left" vertical="center" wrapText="1"/>
    </xf>
    <xf numFmtId="0" fontId="0" fillId="0" borderId="0" xfId="0"/>
    <xf numFmtId="0" fontId="53" fillId="4" borderId="0" xfId="0" applyFont="1" applyFill="1" applyAlignment="1">
      <alignment horizontal="center" wrapText="1"/>
    </xf>
    <xf numFmtId="0" fontId="28" fillId="4" borderId="0" xfId="0" applyFont="1" applyFill="1" applyAlignment="1">
      <alignment horizontal="center" vertical="center"/>
    </xf>
    <xf numFmtId="0" fontId="49" fillId="4" borderId="0" xfId="0" applyFont="1" applyFill="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2" fillId="0" borderId="0" xfId="0" applyFont="1" applyAlignment="1">
      <alignment vertical="center" wrapText="1"/>
    </xf>
    <xf numFmtId="9" fontId="3" fillId="0" borderId="16" xfId="0" applyNumberFormat="1"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0" xfId="0" applyFont="1" applyAlignment="1">
      <alignment horizontal="left" vertical="center"/>
    </xf>
    <xf numFmtId="0" fontId="35" fillId="0" borderId="0" xfId="0" applyFont="1" applyAlignment="1">
      <alignment horizontal="center"/>
    </xf>
    <xf numFmtId="0" fontId="0" fillId="0" borderId="0" xfId="0" applyAlignment="1">
      <alignment horizontal="center"/>
    </xf>
    <xf numFmtId="0" fontId="36" fillId="0" borderId="0" xfId="0" applyFont="1" applyAlignment="1">
      <alignment horizontal="left" vertical="center" wrapText="1"/>
    </xf>
    <xf numFmtId="0" fontId="3" fillId="0" borderId="0" xfId="0" applyFont="1" applyAlignment="1">
      <alignment horizontal="left" vertical="center" wrapText="1"/>
    </xf>
    <xf numFmtId="0" fontId="28" fillId="4" borderId="0" xfId="0" applyFont="1" applyFill="1" applyAlignment="1">
      <alignment horizontal="center"/>
    </xf>
    <xf numFmtId="0" fontId="3" fillId="9" borderId="0" xfId="0" applyFont="1" applyFill="1" applyAlignment="1">
      <alignment horizontal="left" vertical="center" wrapText="1"/>
    </xf>
    <xf numFmtId="0" fontId="3" fillId="9" borderId="45" xfId="0" applyFont="1" applyFill="1" applyBorder="1" applyAlignment="1">
      <alignment vertical="center" wrapText="1"/>
    </xf>
    <xf numFmtId="0" fontId="3" fillId="9" borderId="47" xfId="0" applyFont="1" applyFill="1" applyBorder="1" applyAlignment="1">
      <alignment vertical="center" wrapText="1"/>
    </xf>
    <xf numFmtId="0" fontId="3" fillId="9" borderId="49" xfId="0" applyFont="1" applyFill="1" applyBorder="1" applyAlignment="1">
      <alignment vertical="center" wrapText="1"/>
    </xf>
    <xf numFmtId="0" fontId="3" fillId="9" borderId="0" xfId="0" applyFont="1" applyFill="1" applyAlignment="1">
      <alignment horizontal="left" wrapText="1"/>
    </xf>
    <xf numFmtId="0" fontId="3" fillId="9" borderId="0" xfId="0" applyFont="1" applyFill="1" applyAlignment="1">
      <alignment horizontal="left"/>
    </xf>
    <xf numFmtId="0" fontId="3" fillId="9" borderId="37" xfId="0" applyFont="1" applyFill="1" applyBorder="1" applyAlignment="1">
      <alignment vertical="center" wrapText="1"/>
    </xf>
    <xf numFmtId="0" fontId="3" fillId="9" borderId="39" xfId="0" applyFont="1" applyFill="1" applyBorder="1" applyAlignment="1">
      <alignment vertical="center" wrapText="1"/>
    </xf>
    <xf numFmtId="0" fontId="3" fillId="9" borderId="41" xfId="0" applyFont="1" applyFill="1" applyBorder="1" applyAlignment="1">
      <alignment vertical="center" wrapText="1"/>
    </xf>
    <xf numFmtId="0" fontId="3" fillId="9" borderId="44" xfId="0" applyFont="1" applyFill="1" applyBorder="1" applyAlignment="1">
      <alignment vertical="center" wrapText="1"/>
    </xf>
  </cellXfs>
  <cellStyles count="5">
    <cellStyle name="Hipervínculo" xfId="1" builtinId="8"/>
    <cellStyle name="Millares" xfId="4" builtinId="3"/>
    <cellStyle name="Normal" xfId="0" builtinId="0"/>
    <cellStyle name="Normal 2" xfId="3" xr:uid="{169A9A5D-47A3-4B0F-8317-1B451B921349}"/>
    <cellStyle name="Porcentaje" xfId="2" builtinId="5"/>
  </cellStyles>
  <dxfs count="7">
    <dxf>
      <font>
        <b/>
        <strike val="0"/>
        <outline val="0"/>
        <shadow val="0"/>
        <u val="none"/>
        <vertAlign val="baseline"/>
        <sz val="11"/>
        <color auto="1"/>
        <name val="Segoe UI"/>
        <family val="2"/>
        <scheme val="none"/>
      </font>
      <alignment horizontal="center" vertical="bottom" textRotation="0" wrapText="0" indent="0" justifyLastLine="0" shrinkToFit="0" readingOrder="0"/>
    </dxf>
    <dxf>
      <font>
        <strike val="0"/>
        <outline val="0"/>
        <shadow val="0"/>
        <vertAlign val="baseline"/>
        <name val="Segoe UI"/>
        <family val="2"/>
        <scheme val="none"/>
      </font>
      <alignment horizontal="left" vertical="bottom" textRotation="0" wrapText="0" indent="0" justifyLastLine="0" shrinkToFit="0" readingOrder="0"/>
    </dxf>
    <dxf>
      <font>
        <b/>
        <strike val="0"/>
        <outline val="0"/>
        <shadow val="0"/>
        <u val="none"/>
        <vertAlign val="baseline"/>
        <sz val="11"/>
        <color theme="1"/>
        <name val="Segoe UI"/>
        <family val="2"/>
        <scheme val="none"/>
      </font>
    </dxf>
    <dxf>
      <font>
        <strike val="0"/>
        <outline val="0"/>
        <shadow val="0"/>
        <vertAlign val="baseline"/>
        <name val="Segoe UI"/>
        <family val="2"/>
        <scheme val="none"/>
      </font>
    </dxf>
    <dxf>
      <font>
        <strike val="0"/>
        <outline val="0"/>
        <shadow val="0"/>
        <vertAlign val="baseline"/>
        <name val="Segoe UI"/>
        <family val="2"/>
        <scheme val="none"/>
      </font>
    </dxf>
    <dxf>
      <font>
        <strike val="0"/>
        <outline val="0"/>
        <shadow val="0"/>
        <vertAlign val="baseline"/>
        <name val="Segoe UI"/>
        <family val="2"/>
        <scheme val="none"/>
      </font>
    </dxf>
    <dxf>
      <font>
        <b/>
        <i val="0"/>
        <strike val="0"/>
        <condense val="0"/>
        <extend val="0"/>
        <outline val="0"/>
        <shadow val="0"/>
        <u val="none"/>
        <vertAlign val="baseline"/>
        <sz val="11"/>
        <color theme="0"/>
        <name val="Segoe UI"/>
        <family val="2"/>
        <scheme val="none"/>
      </font>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colors>
    <mruColors>
      <color rgb="FFD9D9D9"/>
      <color rgb="FF44546A"/>
      <color rgb="FF7F7F7F"/>
      <color rgb="FF5B9BD5"/>
      <color rgb="FF70AD47"/>
      <color rgb="FF1F4E7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Social Indicators'!A1"/><Relationship Id="rId3" Type="http://schemas.openxmlformats.org/officeDocument/2006/relationships/hyperlink" Target="#'Assumptions '!A1"/><Relationship Id="rId7" Type="http://schemas.openxmlformats.org/officeDocument/2006/relationships/hyperlink" Target="#'Social Targets'!A1"/><Relationship Id="rId12" Type="http://schemas.openxmlformats.org/officeDocument/2006/relationships/image" Target="../media/image2.png"/><Relationship Id="rId2" Type="http://schemas.openxmlformats.org/officeDocument/2006/relationships/hyperlink" Target="#References!A1"/><Relationship Id="rId1" Type="http://schemas.openxmlformats.org/officeDocument/2006/relationships/image" Target="../media/image1.jpeg"/><Relationship Id="rId6" Type="http://schemas.openxmlformats.org/officeDocument/2006/relationships/hyperlink" Target="#'Governance Indicators'!A1"/><Relationship Id="rId11" Type="http://schemas.openxmlformats.org/officeDocument/2006/relationships/hyperlink" Target="#'Emissions - Methodology'!A1"/><Relationship Id="rId5" Type="http://schemas.openxmlformats.org/officeDocument/2006/relationships/hyperlink" Target="#'Environmental Targets'!A1"/><Relationship Id="rId10" Type="http://schemas.openxmlformats.org/officeDocument/2006/relationships/hyperlink" Target="#'Materiality methodology'!A1"/><Relationship Id="rId4" Type="http://schemas.openxmlformats.org/officeDocument/2006/relationships/hyperlink" Target="#'Environmental Indicators'!A1"/><Relationship Id="rId9" Type="http://schemas.openxmlformats.org/officeDocument/2006/relationships/hyperlink" Target="#'Governance Target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746124</xdr:colOff>
      <xdr:row>44</xdr:row>
      <xdr:rowOff>146049</xdr:rowOff>
    </xdr:to>
    <xdr:pic>
      <xdr:nvPicPr>
        <xdr:cNvPr id="3" name="Imagen 2" descr="Un puente sobre un cuerpo de agua junto a una carretera&#10;&#10;El contenido generado por IA puede ser incorrecto.">
          <a:extLst>
            <a:ext uri="{FF2B5EF4-FFF2-40B4-BE49-F238E27FC236}">
              <a16:creationId xmlns:a16="http://schemas.microsoft.com/office/drawing/2014/main" id="{AA8B2E4A-6FDD-C8BB-DB93-85D41187A85B}"/>
            </a:ext>
          </a:extLst>
        </xdr:cNvPr>
        <xdr:cNvPicPr>
          <a:picLocks noChangeAspect="1"/>
        </xdr:cNvPicPr>
      </xdr:nvPicPr>
      <xdr:blipFill>
        <a:blip xmlns:r="http://schemas.openxmlformats.org/officeDocument/2006/relationships" r:embed="rId1"/>
        <a:stretch>
          <a:fillRect/>
        </a:stretch>
      </xdr:blipFill>
      <xdr:spPr>
        <a:xfrm>
          <a:off x="0" y="0"/>
          <a:ext cx="14271624" cy="7826374"/>
        </a:xfrm>
        <a:prstGeom prst="rect">
          <a:avLst/>
        </a:prstGeom>
      </xdr:spPr>
    </xdr:pic>
    <xdr:clientData/>
  </xdr:twoCellAnchor>
  <xdr:twoCellAnchor>
    <xdr:from>
      <xdr:col>0</xdr:col>
      <xdr:colOff>677428</xdr:colOff>
      <xdr:row>1</xdr:row>
      <xdr:rowOff>101600</xdr:rowOff>
    </xdr:from>
    <xdr:to>
      <xdr:col>7</xdr:col>
      <xdr:colOff>532268</xdr:colOff>
      <xdr:row>8</xdr:row>
      <xdr:rowOff>19050</xdr:rowOff>
    </xdr:to>
    <xdr:grpSp>
      <xdr:nvGrpSpPr>
        <xdr:cNvPr id="78" name="Grupo 130">
          <a:extLst>
            <a:ext uri="{FF2B5EF4-FFF2-40B4-BE49-F238E27FC236}">
              <a16:creationId xmlns:a16="http://schemas.microsoft.com/office/drawing/2014/main" id="{328FEAD4-009E-B0CC-F1E5-5BFA0B031ADD}"/>
            </a:ext>
          </a:extLst>
        </xdr:cNvPr>
        <xdr:cNvGrpSpPr/>
      </xdr:nvGrpSpPr>
      <xdr:grpSpPr>
        <a:xfrm>
          <a:off x="677428" y="284163"/>
          <a:ext cx="6530278" cy="1195387"/>
          <a:chOff x="761999" y="292100"/>
          <a:chExt cx="6532032" cy="1200150"/>
        </a:xfrm>
      </xdr:grpSpPr>
      <xdr:sp macro="" textlink="">
        <xdr:nvSpPr>
          <xdr:cNvPr id="79" name="Rectángulo 10">
            <a:extLst>
              <a:ext uri="{FF2B5EF4-FFF2-40B4-BE49-F238E27FC236}">
                <a16:creationId xmlns:a16="http://schemas.microsoft.com/office/drawing/2014/main" id="{8592AD76-8FEF-972D-81F5-BB000F971B05}"/>
              </a:ext>
            </a:extLst>
          </xdr:cNvPr>
          <xdr:cNvSpPr/>
        </xdr:nvSpPr>
        <xdr:spPr>
          <a:xfrm>
            <a:off x="762000" y="292100"/>
            <a:ext cx="3486150" cy="647700"/>
          </a:xfrm>
          <a:prstGeom prst="rect">
            <a:avLst/>
          </a:prstGeom>
          <a:no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L" sz="4000" b="1">
                <a:solidFill>
                  <a:schemeClr val="tx2">
                    <a:lumMod val="90000"/>
                    <a:lumOff val="10000"/>
                  </a:schemeClr>
                </a:solidFill>
                <a:latin typeface="Segoe UI" panose="020B0502040204020203" pitchFamily="34" charset="0"/>
                <a:cs typeface="Segoe UI" panose="020B0502040204020203" pitchFamily="34" charset="0"/>
              </a:rPr>
              <a:t>Enel Chile</a:t>
            </a:r>
          </a:p>
        </xdr:txBody>
      </xdr:sp>
      <xdr:sp macro="" textlink="">
        <xdr:nvSpPr>
          <xdr:cNvPr id="80" name="Rectángulo 11">
            <a:extLst>
              <a:ext uri="{FF2B5EF4-FFF2-40B4-BE49-F238E27FC236}">
                <a16:creationId xmlns:a16="http://schemas.microsoft.com/office/drawing/2014/main" id="{A18E7EF4-27CD-F8CD-899F-85A731C1D744}"/>
              </a:ext>
            </a:extLst>
          </xdr:cNvPr>
          <xdr:cNvSpPr/>
        </xdr:nvSpPr>
        <xdr:spPr>
          <a:xfrm>
            <a:off x="761999" y="755650"/>
            <a:ext cx="6532032" cy="736600"/>
          </a:xfrm>
          <a:prstGeom prst="rect">
            <a:avLst/>
          </a:prstGeom>
          <a:no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fontAlgn="t"/>
            <a:r>
              <a:rPr lang="es-CL" sz="2600" b="1" i="0">
                <a:solidFill>
                  <a:schemeClr val="lt1"/>
                </a:solidFill>
                <a:effectLst/>
                <a:latin typeface="Segoe UI" panose="020B0502040204020203" pitchFamily="34" charset="0"/>
                <a:ea typeface="+mn-ea"/>
                <a:cs typeface="Segoe UI" panose="020B0502040204020203" pitchFamily="34" charset="0"/>
              </a:rPr>
              <a:t>2025 ESG Supplementary Information</a:t>
            </a:r>
          </a:p>
        </xdr:txBody>
      </xdr:sp>
    </xdr:grpSp>
    <xdr:clientData/>
  </xdr:twoCellAnchor>
  <xdr:twoCellAnchor>
    <xdr:from>
      <xdr:col>0</xdr:col>
      <xdr:colOff>761943</xdr:colOff>
      <xdr:row>8</xdr:row>
      <xdr:rowOff>151534</xdr:rowOff>
    </xdr:from>
    <xdr:to>
      <xdr:col>2</xdr:col>
      <xdr:colOff>171348</xdr:colOff>
      <xdr:row>10</xdr:row>
      <xdr:rowOff>135640</xdr:rowOff>
    </xdr:to>
    <xdr:sp macro="" textlink="">
      <xdr:nvSpPr>
        <xdr:cNvPr id="19" name="Rectángulo 21">
          <a:extLst>
            <a:ext uri="{FF2B5EF4-FFF2-40B4-BE49-F238E27FC236}">
              <a16:creationId xmlns:a16="http://schemas.microsoft.com/office/drawing/2014/main" id="{ED379074-488B-AC77-DC7E-C07D81D56563}"/>
            </a:ext>
          </a:extLst>
        </xdr:cNvPr>
        <xdr:cNvSpPr/>
      </xdr:nvSpPr>
      <xdr:spPr>
        <a:xfrm>
          <a:off x="761943" y="1566677"/>
          <a:ext cx="1491298" cy="337892"/>
        </a:xfrm>
        <a:prstGeom prst="rect">
          <a:avLst/>
        </a:prstGeom>
        <a:no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L" sz="1800" b="1">
              <a:solidFill>
                <a:schemeClr val="tx2"/>
              </a:solidFill>
              <a:latin typeface="Segoe UI" panose="020B0502040204020203" pitchFamily="34" charset="0"/>
              <a:cs typeface="Segoe UI" panose="020B0502040204020203" pitchFamily="34" charset="0"/>
            </a:rPr>
            <a:t>Index</a:t>
          </a:r>
          <a:r>
            <a:rPr lang="es-CL" sz="1100"/>
            <a:t> </a:t>
          </a:r>
        </a:p>
        <a:p>
          <a:pPr algn="l"/>
          <a:endParaRPr lang="es-CL" sz="1100"/>
        </a:p>
      </xdr:txBody>
    </xdr:sp>
    <xdr:clientData/>
  </xdr:twoCellAnchor>
  <xdr:twoCellAnchor>
    <xdr:from>
      <xdr:col>0</xdr:col>
      <xdr:colOff>761997</xdr:colOff>
      <xdr:row>12</xdr:row>
      <xdr:rowOff>50245</xdr:rowOff>
    </xdr:from>
    <xdr:to>
      <xdr:col>2</xdr:col>
      <xdr:colOff>1171575</xdr:colOff>
      <xdr:row>14</xdr:row>
      <xdr:rowOff>118269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BB5D93A4-2C4C-7FD1-1429-C3E0C100DACD}"/>
            </a:ext>
          </a:extLst>
        </xdr:cNvPr>
        <xdr:cNvSpPr/>
      </xdr:nvSpPr>
      <xdr:spPr>
        <a:xfrm>
          <a:off x="761997" y="2260045"/>
          <a:ext cx="2498728" cy="4363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fontAlgn="t"/>
          <a:r>
            <a:rPr lang="es-CL" sz="1100" b="0" i="0">
              <a:solidFill>
                <a:schemeClr val="lt1"/>
              </a:solidFill>
              <a:effectLst/>
              <a:latin typeface="Segoe UI" panose="020B0502040204020203" pitchFamily="34" charset="0"/>
              <a:ea typeface="+mn-ea"/>
              <a:cs typeface="Segoe UI" panose="020B0502040204020203" pitchFamily="34" charset="0"/>
            </a:rPr>
            <a:t>References</a:t>
          </a:r>
        </a:p>
      </xdr:txBody>
    </xdr:sp>
    <xdr:clientData/>
  </xdr:twoCellAnchor>
  <xdr:twoCellAnchor>
    <xdr:from>
      <xdr:col>0</xdr:col>
      <xdr:colOff>761997</xdr:colOff>
      <xdr:row>15</xdr:row>
      <xdr:rowOff>65142</xdr:rowOff>
    </xdr:from>
    <xdr:to>
      <xdr:col>2</xdr:col>
      <xdr:colOff>1168391</xdr:colOff>
      <xdr:row>17</xdr:row>
      <xdr:rowOff>129318</xdr:rowOff>
    </xdr:to>
    <xdr:sp macro="" textlink="">
      <xdr:nvSpPr>
        <xdr:cNvPr id="14" name="Rectángulo: esquinas redondeadas 14">
          <a:hlinkClick xmlns:r="http://schemas.openxmlformats.org/officeDocument/2006/relationships" r:id="rId3"/>
          <a:extLst>
            <a:ext uri="{FF2B5EF4-FFF2-40B4-BE49-F238E27FC236}">
              <a16:creationId xmlns:a16="http://schemas.microsoft.com/office/drawing/2014/main" id="{A05CFAC1-0F17-4733-8782-99EC70680D50}"/>
            </a:ext>
          </a:extLst>
        </xdr:cNvPr>
        <xdr:cNvSpPr/>
      </xdr:nvSpPr>
      <xdr:spPr>
        <a:xfrm>
          <a:off x="761997" y="2827392"/>
          <a:ext cx="2495544" cy="432476"/>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100" b="0" i="0">
              <a:solidFill>
                <a:schemeClr val="lt1"/>
              </a:solidFill>
              <a:effectLst/>
              <a:latin typeface="Segoe UI" panose="020B0502040204020203" pitchFamily="34" charset="0"/>
              <a:ea typeface="+mn-ea"/>
              <a:cs typeface="Segoe UI" panose="020B0502040204020203" pitchFamily="34" charset="0"/>
            </a:rPr>
            <a:t>Assumptions</a:t>
          </a:r>
        </a:p>
      </xdr:txBody>
    </xdr:sp>
    <xdr:clientData/>
  </xdr:twoCellAnchor>
  <xdr:twoCellAnchor>
    <xdr:from>
      <xdr:col>0</xdr:col>
      <xdr:colOff>753637</xdr:colOff>
      <xdr:row>18</xdr:row>
      <xdr:rowOff>76192</xdr:rowOff>
    </xdr:from>
    <xdr:to>
      <xdr:col>2</xdr:col>
      <xdr:colOff>1153961</xdr:colOff>
      <xdr:row>20</xdr:row>
      <xdr:rowOff>144217</xdr:rowOff>
    </xdr:to>
    <xdr:sp macro="" textlink="">
      <xdr:nvSpPr>
        <xdr:cNvPr id="15" name="Rectángulo: esquinas redondeadas 15">
          <a:hlinkClick xmlns:r="http://schemas.openxmlformats.org/officeDocument/2006/relationships" r:id="rId4"/>
          <a:extLst>
            <a:ext uri="{FF2B5EF4-FFF2-40B4-BE49-F238E27FC236}">
              <a16:creationId xmlns:a16="http://schemas.microsoft.com/office/drawing/2014/main" id="{9726B9E6-F8CB-488B-A529-4460DE349546}"/>
            </a:ext>
          </a:extLst>
        </xdr:cNvPr>
        <xdr:cNvSpPr/>
      </xdr:nvSpPr>
      <xdr:spPr>
        <a:xfrm>
          <a:off x="753637" y="3390892"/>
          <a:ext cx="2489474" cy="436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fontAlgn="t"/>
          <a:r>
            <a:rPr lang="es-CL" sz="1100" b="0" i="0">
              <a:solidFill>
                <a:schemeClr val="lt1"/>
              </a:solidFill>
              <a:effectLst/>
              <a:latin typeface="Segoe UI" panose="020B0502040204020203" pitchFamily="34" charset="0"/>
              <a:ea typeface="+mn-ea"/>
              <a:cs typeface="Segoe UI" panose="020B0502040204020203" pitchFamily="34" charset="0"/>
            </a:rPr>
            <a:t>Environmental Indicators</a:t>
          </a:r>
        </a:p>
      </xdr:txBody>
    </xdr:sp>
    <xdr:clientData/>
  </xdr:twoCellAnchor>
  <xdr:twoCellAnchor>
    <xdr:from>
      <xdr:col>0</xdr:col>
      <xdr:colOff>761997</xdr:colOff>
      <xdr:row>21</xdr:row>
      <xdr:rowOff>87784</xdr:rowOff>
    </xdr:from>
    <xdr:to>
      <xdr:col>2</xdr:col>
      <xdr:colOff>1168391</xdr:colOff>
      <xdr:row>23</xdr:row>
      <xdr:rowOff>145892</xdr:rowOff>
    </xdr:to>
    <xdr:sp macro="" textlink="">
      <xdr:nvSpPr>
        <xdr:cNvPr id="16" name="Rectángulo: esquinas redondeadas 16">
          <a:hlinkClick xmlns:r="http://schemas.openxmlformats.org/officeDocument/2006/relationships" r:id="rId5"/>
          <a:extLst>
            <a:ext uri="{FF2B5EF4-FFF2-40B4-BE49-F238E27FC236}">
              <a16:creationId xmlns:a16="http://schemas.microsoft.com/office/drawing/2014/main" id="{2CB95027-D6CA-44F2-A089-7303B782C9B2}"/>
            </a:ext>
          </a:extLst>
        </xdr:cNvPr>
        <xdr:cNvSpPr/>
      </xdr:nvSpPr>
      <xdr:spPr>
        <a:xfrm>
          <a:off x="761997" y="3954934"/>
          <a:ext cx="2495544" cy="426408"/>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fontAlgn="t"/>
          <a:r>
            <a:rPr lang="es-CL" sz="1100" b="0" i="0">
              <a:solidFill>
                <a:schemeClr val="lt1"/>
              </a:solidFill>
              <a:effectLst/>
              <a:latin typeface="Segoe UI" panose="020B0502040204020203" pitchFamily="34" charset="0"/>
              <a:ea typeface="+mn-ea"/>
              <a:cs typeface="Segoe UI" panose="020B0502040204020203" pitchFamily="34" charset="0"/>
            </a:rPr>
            <a:t>Environmental Targets</a:t>
          </a:r>
        </a:p>
      </xdr:txBody>
    </xdr:sp>
    <xdr:clientData/>
  </xdr:twoCellAnchor>
  <xdr:twoCellAnchor>
    <xdr:from>
      <xdr:col>0</xdr:col>
      <xdr:colOff>761997</xdr:colOff>
      <xdr:row>30</xdr:row>
      <xdr:rowOff>106033</xdr:rowOff>
    </xdr:from>
    <xdr:to>
      <xdr:col>2</xdr:col>
      <xdr:colOff>1168391</xdr:colOff>
      <xdr:row>32</xdr:row>
      <xdr:rowOff>167447</xdr:rowOff>
    </xdr:to>
    <xdr:sp macro="" textlink="">
      <xdr:nvSpPr>
        <xdr:cNvPr id="22" name="Rectángulo: esquinas redondeadas 17">
          <a:hlinkClick xmlns:r="http://schemas.openxmlformats.org/officeDocument/2006/relationships" r:id="rId6"/>
          <a:extLst>
            <a:ext uri="{FF2B5EF4-FFF2-40B4-BE49-F238E27FC236}">
              <a16:creationId xmlns:a16="http://schemas.microsoft.com/office/drawing/2014/main" id="{483EC4A8-259A-4783-BAB7-3E32E118C6B5}"/>
            </a:ext>
          </a:extLst>
        </xdr:cNvPr>
        <xdr:cNvSpPr/>
      </xdr:nvSpPr>
      <xdr:spPr>
        <a:xfrm>
          <a:off x="761997" y="5630533"/>
          <a:ext cx="2495544" cy="42971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100" b="0" i="0">
              <a:solidFill>
                <a:schemeClr val="lt1"/>
              </a:solidFill>
              <a:effectLst/>
              <a:latin typeface="Segoe UI" panose="020B0502040204020203" pitchFamily="34" charset="0"/>
              <a:ea typeface="+mn-ea"/>
              <a:cs typeface="Segoe UI" panose="020B0502040204020203" pitchFamily="34" charset="0"/>
            </a:rPr>
            <a:t>Governance Indicators</a:t>
          </a:r>
        </a:p>
      </xdr:txBody>
    </xdr:sp>
    <xdr:clientData/>
  </xdr:twoCellAnchor>
  <xdr:twoCellAnchor>
    <xdr:from>
      <xdr:col>0</xdr:col>
      <xdr:colOff>761997</xdr:colOff>
      <xdr:row>27</xdr:row>
      <xdr:rowOff>104358</xdr:rowOff>
    </xdr:from>
    <xdr:to>
      <xdr:col>2</xdr:col>
      <xdr:colOff>1168391</xdr:colOff>
      <xdr:row>29</xdr:row>
      <xdr:rowOff>169078</xdr:rowOff>
    </xdr:to>
    <xdr:sp macro="" textlink="">
      <xdr:nvSpPr>
        <xdr:cNvPr id="21" name="Rectángulo: esquinas redondeadas 18">
          <a:hlinkClick xmlns:r="http://schemas.openxmlformats.org/officeDocument/2006/relationships" r:id="rId7"/>
          <a:extLst>
            <a:ext uri="{FF2B5EF4-FFF2-40B4-BE49-F238E27FC236}">
              <a16:creationId xmlns:a16="http://schemas.microsoft.com/office/drawing/2014/main" id="{78EB318C-6B1D-4F73-8C80-A20EB608BC4B}"/>
            </a:ext>
          </a:extLst>
        </xdr:cNvPr>
        <xdr:cNvSpPr/>
      </xdr:nvSpPr>
      <xdr:spPr>
        <a:xfrm>
          <a:off x="761997" y="5076408"/>
          <a:ext cx="2495544" cy="43302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100" b="0" i="0">
              <a:solidFill>
                <a:schemeClr val="lt1"/>
              </a:solidFill>
              <a:effectLst/>
              <a:latin typeface="Segoe UI" panose="020B0502040204020203" pitchFamily="34" charset="0"/>
              <a:ea typeface="+mn-ea"/>
              <a:cs typeface="Segoe UI" panose="020B0502040204020203" pitchFamily="34" charset="0"/>
            </a:rPr>
            <a:t>Social Targets</a:t>
          </a:r>
        </a:p>
      </xdr:txBody>
    </xdr:sp>
    <xdr:clientData/>
  </xdr:twoCellAnchor>
  <xdr:twoCellAnchor>
    <xdr:from>
      <xdr:col>0</xdr:col>
      <xdr:colOff>761997</xdr:colOff>
      <xdr:row>24</xdr:row>
      <xdr:rowOff>89460</xdr:rowOff>
    </xdr:from>
    <xdr:to>
      <xdr:col>2</xdr:col>
      <xdr:colOff>1168391</xdr:colOff>
      <xdr:row>26</xdr:row>
      <xdr:rowOff>157484</xdr:rowOff>
    </xdr:to>
    <xdr:sp macro="" textlink="">
      <xdr:nvSpPr>
        <xdr:cNvPr id="20" name="Rectángulo: esquinas redondeadas 19">
          <a:hlinkClick xmlns:r="http://schemas.openxmlformats.org/officeDocument/2006/relationships" r:id="rId8"/>
          <a:extLst>
            <a:ext uri="{FF2B5EF4-FFF2-40B4-BE49-F238E27FC236}">
              <a16:creationId xmlns:a16="http://schemas.microsoft.com/office/drawing/2014/main" id="{C6848996-7FCD-4147-A578-A016D54246F2}"/>
            </a:ext>
          </a:extLst>
        </xdr:cNvPr>
        <xdr:cNvSpPr/>
      </xdr:nvSpPr>
      <xdr:spPr>
        <a:xfrm>
          <a:off x="761997" y="4509060"/>
          <a:ext cx="2495544" cy="4363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100" b="0" i="0">
              <a:solidFill>
                <a:schemeClr val="lt1"/>
              </a:solidFill>
              <a:effectLst/>
              <a:latin typeface="Segoe UI" panose="020B0502040204020203" pitchFamily="34" charset="0"/>
              <a:ea typeface="+mn-ea"/>
              <a:cs typeface="Segoe UI" panose="020B0502040204020203" pitchFamily="34" charset="0"/>
            </a:rPr>
            <a:t>Social Indicators</a:t>
          </a:r>
        </a:p>
      </xdr:txBody>
    </xdr:sp>
    <xdr:clientData/>
  </xdr:twoCellAnchor>
  <xdr:twoCellAnchor>
    <xdr:from>
      <xdr:col>0</xdr:col>
      <xdr:colOff>761997</xdr:colOff>
      <xdr:row>33</xdr:row>
      <xdr:rowOff>114320</xdr:rowOff>
    </xdr:from>
    <xdr:to>
      <xdr:col>2</xdr:col>
      <xdr:colOff>1168391</xdr:colOff>
      <xdr:row>36</xdr:row>
      <xdr:rowOff>1500</xdr:rowOff>
    </xdr:to>
    <xdr:sp macro="" textlink="">
      <xdr:nvSpPr>
        <xdr:cNvPr id="23" name="Rectángulo: esquinas redondeadas 20">
          <a:hlinkClick xmlns:r="http://schemas.openxmlformats.org/officeDocument/2006/relationships" r:id="rId9"/>
          <a:extLst>
            <a:ext uri="{FF2B5EF4-FFF2-40B4-BE49-F238E27FC236}">
              <a16:creationId xmlns:a16="http://schemas.microsoft.com/office/drawing/2014/main" id="{9A494634-0ADE-4022-8A45-FE4C21642AE8}"/>
            </a:ext>
          </a:extLst>
        </xdr:cNvPr>
        <xdr:cNvSpPr/>
      </xdr:nvSpPr>
      <xdr:spPr>
        <a:xfrm>
          <a:off x="761997" y="6191270"/>
          <a:ext cx="2495544" cy="43963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100" b="0" i="0">
              <a:solidFill>
                <a:schemeClr val="lt1"/>
              </a:solidFill>
              <a:effectLst/>
              <a:latin typeface="Segoe UI" panose="020B0502040204020203" pitchFamily="34" charset="0"/>
              <a:ea typeface="+mn-ea"/>
              <a:cs typeface="Segoe UI" panose="020B0502040204020203" pitchFamily="34" charset="0"/>
            </a:rPr>
            <a:t>Governance Targets</a:t>
          </a:r>
        </a:p>
      </xdr:txBody>
    </xdr:sp>
    <xdr:clientData/>
  </xdr:twoCellAnchor>
  <xdr:twoCellAnchor>
    <xdr:from>
      <xdr:col>0</xdr:col>
      <xdr:colOff>743239</xdr:colOff>
      <xdr:row>36</xdr:row>
      <xdr:rowOff>125912</xdr:rowOff>
    </xdr:from>
    <xdr:to>
      <xdr:col>2</xdr:col>
      <xdr:colOff>1153116</xdr:colOff>
      <xdr:row>39</xdr:row>
      <xdr:rowOff>19704</xdr:rowOff>
    </xdr:to>
    <xdr:sp macro="" textlink="">
      <xdr:nvSpPr>
        <xdr:cNvPr id="24" name="Rectángulo: esquinas redondeadas 20">
          <a:hlinkClick xmlns:r="http://schemas.openxmlformats.org/officeDocument/2006/relationships" r:id="rId10"/>
          <a:extLst>
            <a:ext uri="{FF2B5EF4-FFF2-40B4-BE49-F238E27FC236}">
              <a16:creationId xmlns:a16="http://schemas.microsoft.com/office/drawing/2014/main" id="{57642BF6-6616-4E6F-AFE6-8B7C94153356}"/>
            </a:ext>
          </a:extLst>
        </xdr:cNvPr>
        <xdr:cNvSpPr/>
      </xdr:nvSpPr>
      <xdr:spPr>
        <a:xfrm>
          <a:off x="743239" y="6755312"/>
          <a:ext cx="2499027" cy="44624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100" b="0" i="0">
              <a:solidFill>
                <a:schemeClr val="lt1"/>
              </a:solidFill>
              <a:effectLst/>
              <a:latin typeface="Segoe UI" panose="020B0502040204020203" pitchFamily="34" charset="0"/>
              <a:ea typeface="+mn-ea"/>
              <a:cs typeface="Segoe UI" panose="020B0502040204020203" pitchFamily="34" charset="0"/>
            </a:rPr>
            <a:t>Materiality – Methodology</a:t>
          </a:r>
        </a:p>
      </xdr:txBody>
    </xdr:sp>
    <xdr:clientData/>
  </xdr:twoCellAnchor>
  <xdr:twoCellAnchor>
    <xdr:from>
      <xdr:col>0</xdr:col>
      <xdr:colOff>749743</xdr:colOff>
      <xdr:row>39</xdr:row>
      <xdr:rowOff>147421</xdr:rowOff>
    </xdr:from>
    <xdr:to>
      <xdr:col>2</xdr:col>
      <xdr:colOff>1159620</xdr:colOff>
      <xdr:row>42</xdr:row>
      <xdr:rowOff>31296</xdr:rowOff>
    </xdr:to>
    <xdr:sp macro="" textlink="">
      <xdr:nvSpPr>
        <xdr:cNvPr id="25" name="Rectángulo: esquinas redondeadas 20">
          <a:hlinkClick xmlns:r="http://schemas.openxmlformats.org/officeDocument/2006/relationships" r:id="rId11"/>
          <a:extLst>
            <a:ext uri="{FF2B5EF4-FFF2-40B4-BE49-F238E27FC236}">
              <a16:creationId xmlns:a16="http://schemas.microsoft.com/office/drawing/2014/main" id="{64B037F5-4D02-4D9E-9F99-DC7B9710DD29}"/>
            </a:ext>
          </a:extLst>
        </xdr:cNvPr>
        <xdr:cNvSpPr/>
      </xdr:nvSpPr>
      <xdr:spPr>
        <a:xfrm>
          <a:off x="749743" y="7329271"/>
          <a:ext cx="2499027" cy="436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CL" sz="1100" b="0" i="0">
              <a:solidFill>
                <a:schemeClr val="lt1"/>
              </a:solidFill>
              <a:effectLst/>
              <a:latin typeface="Segoe UI" panose="020B0502040204020203" pitchFamily="34" charset="0"/>
              <a:ea typeface="+mn-ea"/>
              <a:cs typeface="Segoe UI" panose="020B0502040204020203" pitchFamily="34" charset="0"/>
            </a:rPr>
            <a:t>Emissions – Methodology</a:t>
          </a:r>
          <a:endParaRPr lang="es-CL">
            <a:effectLst/>
            <a:latin typeface="Segoe UI" panose="020B0502040204020203" pitchFamily="34" charset="0"/>
            <a:cs typeface="Segoe UI" panose="020B0502040204020203" pitchFamily="34" charset="0"/>
          </a:endParaRPr>
        </a:p>
      </xdr:txBody>
    </xdr:sp>
    <xdr:clientData/>
  </xdr:twoCellAnchor>
  <xdr:twoCellAnchor editAs="oneCell">
    <xdr:from>
      <xdr:col>12</xdr:col>
      <xdr:colOff>726281</xdr:colOff>
      <xdr:row>2</xdr:row>
      <xdr:rowOff>136525</xdr:rowOff>
    </xdr:from>
    <xdr:to>
      <xdr:col>16</xdr:col>
      <xdr:colOff>250031</xdr:colOff>
      <xdr:row>7</xdr:row>
      <xdr:rowOff>57404</xdr:rowOff>
    </xdr:to>
    <xdr:pic>
      <xdr:nvPicPr>
        <xdr:cNvPr id="2" name="Imagen 1">
          <a:extLst>
            <a:ext uri="{FF2B5EF4-FFF2-40B4-BE49-F238E27FC236}">
              <a16:creationId xmlns:a16="http://schemas.microsoft.com/office/drawing/2014/main" id="{1CA11876-F443-38FF-8A4B-6BCEDD77816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203781" y="493713"/>
          <a:ext cx="2571750" cy="813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301625</xdr:colOff>
      <xdr:row>72</xdr:row>
      <xdr:rowOff>139700</xdr:rowOff>
    </xdr:from>
    <xdr:to>
      <xdr:col>1</xdr:col>
      <xdr:colOff>314325</xdr:colOff>
      <xdr:row>90</xdr:row>
      <xdr:rowOff>171450</xdr:rowOff>
    </xdr:to>
    <xdr:cxnSp macro="">
      <xdr:nvCxnSpPr>
        <xdr:cNvPr id="2" name="Conector recto de flecha 1">
          <a:extLst>
            <a:ext uri="{FF2B5EF4-FFF2-40B4-BE49-F238E27FC236}">
              <a16:creationId xmlns:a16="http://schemas.microsoft.com/office/drawing/2014/main" id="{438786CE-BA22-4282-AEFC-5839B125BF14}"/>
            </a:ext>
          </a:extLst>
        </xdr:cNvPr>
        <xdr:cNvCxnSpPr/>
      </xdr:nvCxnSpPr>
      <xdr:spPr>
        <a:xfrm flipV="1">
          <a:off x="1101725" y="17722850"/>
          <a:ext cx="12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304800</xdr:colOff>
      <xdr:row>90</xdr:row>
      <xdr:rowOff>114300</xdr:rowOff>
    </xdr:from>
    <xdr:to>
      <xdr:col>6</xdr:col>
      <xdr:colOff>952500</xdr:colOff>
      <xdr:row>90</xdr:row>
      <xdr:rowOff>168275</xdr:rowOff>
    </xdr:to>
    <xdr:cxnSp macro="">
      <xdr:nvCxnSpPr>
        <xdr:cNvPr id="3" name="Conector recto de flecha 2">
          <a:extLst>
            <a:ext uri="{FF2B5EF4-FFF2-40B4-BE49-F238E27FC236}">
              <a16:creationId xmlns:a16="http://schemas.microsoft.com/office/drawing/2014/main" id="{3C2CAF3B-2074-4263-A4B6-FF1D9B72F9B2}"/>
            </a:ext>
          </a:extLst>
        </xdr:cNvPr>
        <xdr:cNvCxnSpPr/>
      </xdr:nvCxnSpPr>
      <xdr:spPr>
        <a:xfrm flipV="1">
          <a:off x="1104900" y="17722850"/>
          <a:ext cx="62674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495301</xdr:colOff>
      <xdr:row>73</xdr:row>
      <xdr:rowOff>104775</xdr:rowOff>
    </xdr:from>
    <xdr:to>
      <xdr:col>4</xdr:col>
      <xdr:colOff>425451</xdr:colOff>
      <xdr:row>80</xdr:row>
      <xdr:rowOff>95250</xdr:rowOff>
    </xdr:to>
    <xdr:sp macro="" textlink="">
      <xdr:nvSpPr>
        <xdr:cNvPr id="4" name="Rectángulo 3">
          <a:extLst>
            <a:ext uri="{FF2B5EF4-FFF2-40B4-BE49-F238E27FC236}">
              <a16:creationId xmlns:a16="http://schemas.microsoft.com/office/drawing/2014/main" id="{DB51E009-1B96-4B83-BCB1-EA9EA15A950B}"/>
            </a:ext>
          </a:extLst>
        </xdr:cNvPr>
        <xdr:cNvSpPr/>
      </xdr:nvSpPr>
      <xdr:spPr>
        <a:xfrm>
          <a:off x="1295401" y="17722850"/>
          <a:ext cx="2965450" cy="0"/>
        </a:xfrm>
        <a:prstGeom prst="rect">
          <a:avLst/>
        </a:prstGeom>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4</xdr:col>
      <xdr:colOff>501650</xdr:colOff>
      <xdr:row>73</xdr:row>
      <xdr:rowOff>120650</xdr:rowOff>
    </xdr:from>
    <xdr:to>
      <xdr:col>6</xdr:col>
      <xdr:colOff>854075</xdr:colOff>
      <xdr:row>80</xdr:row>
      <xdr:rowOff>104775</xdr:rowOff>
    </xdr:to>
    <xdr:sp macro="" textlink="">
      <xdr:nvSpPr>
        <xdr:cNvPr id="5" name="Rectángulo 4">
          <a:extLst>
            <a:ext uri="{FF2B5EF4-FFF2-40B4-BE49-F238E27FC236}">
              <a16:creationId xmlns:a16="http://schemas.microsoft.com/office/drawing/2014/main" id="{39F828A1-397A-44B8-B4AB-74E55933A05A}"/>
            </a:ext>
          </a:extLst>
        </xdr:cNvPr>
        <xdr:cNvSpPr/>
      </xdr:nvSpPr>
      <xdr:spPr>
        <a:xfrm>
          <a:off x="4337050" y="17722850"/>
          <a:ext cx="2936875" cy="0"/>
        </a:xfrm>
        <a:prstGeom prst="rect">
          <a:avLst/>
        </a:prstGeom>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L" sz="1100">
            <a:solidFill>
              <a:schemeClr val="lt1"/>
            </a:solidFill>
            <a:latin typeface="+mn-lt"/>
            <a:ea typeface="+mn-ea"/>
            <a:cs typeface="+mn-cs"/>
          </a:endParaRPr>
        </a:p>
      </xdr:txBody>
    </xdr:sp>
    <xdr:clientData/>
  </xdr:twoCellAnchor>
  <xdr:twoCellAnchor>
    <xdr:from>
      <xdr:col>1</xdr:col>
      <xdr:colOff>476250</xdr:colOff>
      <xdr:row>81</xdr:row>
      <xdr:rowOff>9525</xdr:rowOff>
    </xdr:from>
    <xdr:to>
      <xdr:col>4</xdr:col>
      <xdr:colOff>406400</xdr:colOff>
      <xdr:row>89</xdr:row>
      <xdr:rowOff>85725</xdr:rowOff>
    </xdr:to>
    <xdr:sp macro="" textlink="">
      <xdr:nvSpPr>
        <xdr:cNvPr id="6" name="Rectángulo 5">
          <a:extLst>
            <a:ext uri="{FF2B5EF4-FFF2-40B4-BE49-F238E27FC236}">
              <a16:creationId xmlns:a16="http://schemas.microsoft.com/office/drawing/2014/main" id="{3AB77E5E-2233-4081-875B-80295718B79E}"/>
            </a:ext>
          </a:extLst>
        </xdr:cNvPr>
        <xdr:cNvSpPr/>
      </xdr:nvSpPr>
      <xdr:spPr>
        <a:xfrm>
          <a:off x="1276350" y="17722850"/>
          <a:ext cx="2965450" cy="0"/>
        </a:xfrm>
        <a:prstGeom prst="rect">
          <a:avLst/>
        </a:prstGeom>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L" sz="1100">
            <a:solidFill>
              <a:schemeClr val="lt1"/>
            </a:solidFill>
            <a:latin typeface="+mn-lt"/>
            <a:ea typeface="+mn-ea"/>
            <a:cs typeface="+mn-cs"/>
          </a:endParaRPr>
        </a:p>
      </xdr:txBody>
    </xdr:sp>
    <xdr:clientData/>
  </xdr:twoCellAnchor>
  <xdr:twoCellAnchor>
    <xdr:from>
      <xdr:col>4</xdr:col>
      <xdr:colOff>504825</xdr:colOff>
      <xdr:row>81</xdr:row>
      <xdr:rowOff>0</xdr:rowOff>
    </xdr:from>
    <xdr:to>
      <xdr:col>6</xdr:col>
      <xdr:colOff>857250</xdr:colOff>
      <xdr:row>89</xdr:row>
      <xdr:rowOff>76200</xdr:rowOff>
    </xdr:to>
    <xdr:sp macro="" textlink="">
      <xdr:nvSpPr>
        <xdr:cNvPr id="7" name="Rectángulo 6">
          <a:extLst>
            <a:ext uri="{FF2B5EF4-FFF2-40B4-BE49-F238E27FC236}">
              <a16:creationId xmlns:a16="http://schemas.microsoft.com/office/drawing/2014/main" id="{479B40DA-9654-4919-8371-9C82EC6392D2}"/>
            </a:ext>
          </a:extLst>
        </xdr:cNvPr>
        <xdr:cNvSpPr/>
      </xdr:nvSpPr>
      <xdr:spPr>
        <a:xfrm>
          <a:off x="4340225" y="17722850"/>
          <a:ext cx="2936875" cy="0"/>
        </a:xfrm>
        <a:prstGeom prst="rect">
          <a:avLst/>
        </a:prstGeom>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L" sz="1100">
            <a:solidFill>
              <a:schemeClr val="lt1"/>
            </a:solidFill>
            <a:latin typeface="+mn-lt"/>
            <a:ea typeface="+mn-ea"/>
            <a:cs typeface="+mn-cs"/>
          </a:endParaRPr>
        </a:p>
      </xdr:txBody>
    </xdr:sp>
    <xdr:clientData/>
  </xdr:twoCellAnchor>
  <xdr:oneCellAnchor>
    <xdr:from>
      <xdr:col>1</xdr:col>
      <xdr:colOff>988060</xdr:colOff>
      <xdr:row>73</xdr:row>
      <xdr:rowOff>151765</xdr:rowOff>
    </xdr:from>
    <xdr:ext cx="2000099" cy="311496"/>
    <xdr:sp macro="" textlink="">
      <xdr:nvSpPr>
        <xdr:cNvPr id="8" name="CuadroTexto 7">
          <a:extLst>
            <a:ext uri="{FF2B5EF4-FFF2-40B4-BE49-F238E27FC236}">
              <a16:creationId xmlns:a16="http://schemas.microsoft.com/office/drawing/2014/main" id="{5CF6EBE6-5FF9-4640-8901-17DEA8AFE7F7}"/>
            </a:ext>
          </a:extLst>
        </xdr:cNvPr>
        <xdr:cNvSpPr txBox="1"/>
      </xdr:nvSpPr>
      <xdr:spPr>
        <a:xfrm>
          <a:off x="1788160" y="17722850"/>
          <a:ext cx="200009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1400" b="1">
              <a:solidFill>
                <a:schemeClr val="bg1"/>
              </a:solidFill>
            </a:rPr>
            <a:t>Materialidad Financiera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FBAA62-FC95-4D14-BD96-DA2A37519AFB}" name="Tabla2" displayName="Tabla2" ref="A2:E69" totalsRowShown="0" headerRowDxfId="6" dataDxfId="5">
  <sortState xmlns:xlrd2="http://schemas.microsoft.com/office/spreadsheetml/2017/richdata2" ref="A3:E69">
    <sortCondition ref="A4:A69"/>
  </sortState>
  <tableColumns count="5">
    <tableColumn id="1" xr3:uid="{935584F7-6245-44C6-8A10-11B5214AE95F}" name="Category" dataDxfId="4"/>
    <tableColumn id="4" xr3:uid="{74566610-C3C8-4475-85A2-E32CA93FEB46}" name="Name" dataDxfId="3"/>
    <tableColumn id="5" xr3:uid="{F70123AB-B551-4B31-A24B-C757A26513ED}" name="Document" dataDxfId="2"/>
    <tableColumn id="6" xr3:uid="{D687590B-40CE-4CF2-B479-65773DAF7739}" name="Page number or sheet name" dataDxfId="1"/>
    <tableColumn id="7" xr3:uid="{F364D431-8885-4E91-9A5A-0D5BEA4E614B}" name="Link"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enel.cl/content/dam/enel-cl/en/investors/enel-chile/reports/annual-reports/2025/Integrated-Annual-Report-Enel-Chile-2025.pdf" TargetMode="External"/><Relationship Id="rId18" Type="http://schemas.openxmlformats.org/officeDocument/2006/relationships/hyperlink" Target="https://www.enel.cl/content/dam/enel-cl/en/investors/enel-chile/reports/annual-reports/2025/Integrated-Annual-Report-Enel-Chile-2025.pdf" TargetMode="External"/><Relationship Id="rId26" Type="http://schemas.openxmlformats.org/officeDocument/2006/relationships/hyperlink" Target="https://www.enel.cl/content/dam/enel-cl/en/investors/enel-chile/reports/annual-reports/2025/Integrated-Annual-Report-Enel-Chile-2025.pdf" TargetMode="External"/><Relationship Id="rId3" Type="http://schemas.openxmlformats.org/officeDocument/2006/relationships/hyperlink" Target="https://www.enel.cl/content/dam/enel-cl/en/investors/enel-chile/reports/annual-reports/2025/Integrated-Annual-Report-Enel-Chile-2025.pdf" TargetMode="External"/><Relationship Id="rId21" Type="http://schemas.openxmlformats.org/officeDocument/2006/relationships/hyperlink" Target="https://www.enel.cl/content/dam/enel-cl/en/investors/enel-chile/reports/annual-reports/2025/Integrated-Annual-Report-Enel-Chile-2025.pdf" TargetMode="External"/><Relationship Id="rId34" Type="http://schemas.openxmlformats.org/officeDocument/2006/relationships/table" Target="../tables/table1.xml"/><Relationship Id="rId7" Type="http://schemas.openxmlformats.org/officeDocument/2006/relationships/hyperlink" Target="https://www.enel.cl/content/dam/enel-cl/en/investors/enel-chile/reports/annual-reports/2025/Integrated-Annual-Report-Enel-Chile-2025.pdf" TargetMode="External"/><Relationship Id="rId12" Type="http://schemas.openxmlformats.org/officeDocument/2006/relationships/hyperlink" Target="https://www.enel.cl/content/dam/enel-cl/en/investors/enel-chile/reports/annual-reports/2025/Integrated-Annual-Report-Enel-Chile-2025.pdf" TargetMode="External"/><Relationship Id="rId17" Type="http://schemas.openxmlformats.org/officeDocument/2006/relationships/hyperlink" Target="https://www.enel.cl/content/dam/enel-cl/en/investors/enel-chile/reports/annual-reports/2025/Integrated-Annual-Report-Enel-Chile-2025.pdf" TargetMode="External"/><Relationship Id="rId25" Type="http://schemas.openxmlformats.org/officeDocument/2006/relationships/hyperlink" Target="https://www.enel.cl/content/dam/enel-cl/en/investors/enel-chile/reports/annual-reports/2025/Integrated-Annual-Report-Enel-Chile-2025.pdf" TargetMode="External"/><Relationship Id="rId33" Type="http://schemas.openxmlformats.org/officeDocument/2006/relationships/printerSettings" Target="../printerSettings/printerSettings2.bin"/><Relationship Id="rId2" Type="http://schemas.openxmlformats.org/officeDocument/2006/relationships/hyperlink" Target="https://www.enel.cl/content/dam/enel-cl/en/investors/enel-chile/reports/annual-reports/2025/Integrated-Annual-Report-Enel-Chile-2025.pdf" TargetMode="External"/><Relationship Id="rId16" Type="http://schemas.openxmlformats.org/officeDocument/2006/relationships/hyperlink" Target="https://www.enel.cl/content/dam/enel-cl/en/investors/enel-chile/reports/annual-reports/2025/Integrated-Annual-Report-Enel-Chile-2025.pdf" TargetMode="External"/><Relationship Id="rId20" Type="http://schemas.openxmlformats.org/officeDocument/2006/relationships/hyperlink" Target="https://www.enel.cl/content/dam/enel-cl/en/investors/enel-chile/reports/annual-reports/2025/Integrated-Annual-Report-Enel-Chile-2025.pdf" TargetMode="External"/><Relationship Id="rId29" Type="http://schemas.openxmlformats.org/officeDocument/2006/relationships/hyperlink" Target="https://www.enel.cl/content/dam/enel-cl/en/investors/enel-chile/reports/annual-reports/2025/Integrated-Annual-Report-Enel-Chile-2025.pdf" TargetMode="External"/><Relationship Id="rId1" Type="http://schemas.openxmlformats.org/officeDocument/2006/relationships/hyperlink" Target="https://www.enel.cl/content/dam/enel-cl/en/investors/enel-chile/reports/annual-reports/2025/Integrated-Annual-Report-Enel-Chile-2025.pdf" TargetMode="External"/><Relationship Id="rId6" Type="http://schemas.openxmlformats.org/officeDocument/2006/relationships/hyperlink" Target="https://www.enel.cl/content/dam/enel-cl/en/investors/enel-chile/reports/annual-reports/2025/Integrated-Annual-Report-Enel-Chile-2025.pdf" TargetMode="External"/><Relationship Id="rId11" Type="http://schemas.openxmlformats.org/officeDocument/2006/relationships/hyperlink" Target="https://www.enel.cl/content/dam/enel-cl/en/investors/enel-chile/reports/annual-reports/2025/Integrated-Annual-Report-Enel-Chile-2025.pdf" TargetMode="External"/><Relationship Id="rId24" Type="http://schemas.openxmlformats.org/officeDocument/2006/relationships/hyperlink" Target="https://www.enel.cl/content/dam/enel-cl/en/investors/enel-chile/reports/annual-reports/2025/Integrated-Annual-Report-Enel-Chile-2025.pdf" TargetMode="External"/><Relationship Id="rId32" Type="http://schemas.openxmlformats.org/officeDocument/2006/relationships/hyperlink" Target="https://www.enel.cl/content/dam/enel-cl/en/investors/enel-chile/reports/annual-reports/2025/Integrated-Annual-Report-Enel-Chile-2025.pdf" TargetMode="External"/><Relationship Id="rId5" Type="http://schemas.openxmlformats.org/officeDocument/2006/relationships/hyperlink" Target="https://www.enel.cl/content/dam/enel-cl/en/investors/enel-chile/reports/annual-reports/2025/Integrated-Annual-Report-Enel-Chile-2025.pdf" TargetMode="External"/><Relationship Id="rId15" Type="http://schemas.openxmlformats.org/officeDocument/2006/relationships/hyperlink" Target="https://www.enel.cl/content/dam/enel-cl/en/investors/enel-chile/reports/annual-reports/2025/Integrated-Annual-Report-Enel-Chile-2025.pdf" TargetMode="External"/><Relationship Id="rId23" Type="http://schemas.openxmlformats.org/officeDocument/2006/relationships/hyperlink" Target="https://www.enel.cl/content/dam/enel-cl/en/investors/enel-chile/reports/annual-reports/2025/Integrated-Annual-Report-Enel-Chile-2025.pdf" TargetMode="External"/><Relationship Id="rId28" Type="http://schemas.openxmlformats.org/officeDocument/2006/relationships/hyperlink" Target="https://www.enel.cl/content/dam/enel-cl/en/investors/enel-chile/reports/annual-reports/2025/Integrated-Annual-Report-Enel-Chile-2025.pdf" TargetMode="External"/><Relationship Id="rId10" Type="http://schemas.openxmlformats.org/officeDocument/2006/relationships/hyperlink" Target="https://www.enel.cl/content/dam/enel-cl/en/investors/enel-chile/reports/annual-reports/2025/Integrated-Annual-Report-Enel-Chile-2025.pdf" TargetMode="External"/><Relationship Id="rId19" Type="http://schemas.openxmlformats.org/officeDocument/2006/relationships/hyperlink" Target="https://www.enel.cl/content/dam/enel-cl/en/investors/enel-chile/reports/annual-reports/2025/Integrated-Annual-Report-Enel-Chile-2025.pdf" TargetMode="External"/><Relationship Id="rId31" Type="http://schemas.openxmlformats.org/officeDocument/2006/relationships/hyperlink" Target="https://www.enel.cl/content/dam/enel-cl/en/investors/enel-chile/reports/annual-reports/2025/Integrated-Annual-Report-Enel-Chile-2025.pdf" TargetMode="External"/><Relationship Id="rId4" Type="http://schemas.openxmlformats.org/officeDocument/2006/relationships/hyperlink" Target="https://www.enel.cl/content/dam/enel-cl/en/investors/enel-chile/reports/annual-reports/2025/Integrated-Annual-Report-Enel-Chile-2025.pdf" TargetMode="External"/><Relationship Id="rId9" Type="http://schemas.openxmlformats.org/officeDocument/2006/relationships/hyperlink" Target="https://www.enel.cl/content/dam/enel-cl/en/investors/enel-chile/reports/annual-reports/2025/Integrated-Annual-Report-Enel-Chile-2025.pdf" TargetMode="External"/><Relationship Id="rId14" Type="http://schemas.openxmlformats.org/officeDocument/2006/relationships/hyperlink" Target="https://www.enel.cl/content/dam/enel-cl/en/investors/enel-chile/reports/annual-reports/2025/Integrated-Annual-Report-Enel-Chile-2025.pdf" TargetMode="External"/><Relationship Id="rId22" Type="http://schemas.openxmlformats.org/officeDocument/2006/relationships/hyperlink" Target="https://www.enel.cl/content/dam/enel-cl/en/investors/enel-chile/reports/annual-reports/2025/Integrated-Annual-Report-Enel-Chile-2025.pdf" TargetMode="External"/><Relationship Id="rId27" Type="http://schemas.openxmlformats.org/officeDocument/2006/relationships/hyperlink" Target="https://www.enel.cl/content/dam/enel-cl/en/investors/enel-chile/reports/annual-reports/2025/Integrated-Annual-Report-Enel-Chile-2025.pdf" TargetMode="External"/><Relationship Id="rId30" Type="http://schemas.openxmlformats.org/officeDocument/2006/relationships/hyperlink" Target="https://www.enel.cl/content/dam/enel-cl/en/investors/enel-chile/reports/annual-reports/2025/Integrated-Annual-Report-Enel-Chile-2025.pdf" TargetMode="External"/><Relationship Id="rId8" Type="http://schemas.openxmlformats.org/officeDocument/2006/relationships/hyperlink" Target="https://www.enel.cl/content/dam/enel-cl/en/investors/enel-chile/reports/annual-reports/2025/Integrated-Annual-Report-Enel-Chile-2025.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B06C5-F671-40E3-9A59-503E52F20431}">
  <sheetPr>
    <tabColor rgb="FF00B050"/>
  </sheetPr>
  <dimension ref="A1:Q47"/>
  <sheetViews>
    <sheetView showGridLines="0" tabSelected="1" zoomScale="80" zoomScaleNormal="80" zoomScaleSheetLayoutView="90" workbookViewId="0">
      <selection activeCell="F46" sqref="F46"/>
    </sheetView>
  </sheetViews>
  <sheetFormatPr baseColWidth="10" defaultColWidth="0" defaultRowHeight="14.5" zeroHeight="1" x14ac:dyDescent="0.35"/>
  <cols>
    <col min="1" max="1" width="10.90625" customWidth="1"/>
    <col min="2" max="2" width="19" customWidth="1"/>
    <col min="3" max="3" width="22" customWidth="1"/>
    <col min="4" max="17" width="10.90625" customWidth="1"/>
    <col min="18" max="18" width="10.90625" hidden="1" customWidth="1"/>
    <col min="19" max="16384" width="10.90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spans="1:2" x14ac:dyDescent="0.35"/>
    <row r="34" spans="1:2" x14ac:dyDescent="0.35"/>
    <row r="35" spans="1:2" x14ac:dyDescent="0.35"/>
    <row r="36" spans="1:2" x14ac:dyDescent="0.35"/>
    <row r="37" spans="1:2" x14ac:dyDescent="0.35"/>
    <row r="38" spans="1:2" x14ac:dyDescent="0.35"/>
    <row r="39" spans="1:2" x14ac:dyDescent="0.35"/>
    <row r="40" spans="1:2" x14ac:dyDescent="0.35"/>
    <row r="41" spans="1:2" x14ac:dyDescent="0.35"/>
    <row r="42" spans="1:2" x14ac:dyDescent="0.35"/>
    <row r="43" spans="1:2" x14ac:dyDescent="0.35"/>
    <row r="44" spans="1:2" x14ac:dyDescent="0.35"/>
    <row r="45" spans="1:2" x14ac:dyDescent="0.35"/>
    <row r="46" spans="1:2" x14ac:dyDescent="0.35">
      <c r="A46" s="22" t="s">
        <v>650</v>
      </c>
      <c r="B46" s="22" t="s">
        <v>695</v>
      </c>
    </row>
    <row r="47" spans="1:2" x14ac:dyDescent="0.35">
      <c r="A47" t="s">
        <v>703</v>
      </c>
      <c r="B47" t="s">
        <v>692</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A14D-6AC4-42EF-A7D6-CD6C8C85C19C}">
  <dimension ref="A1:I95"/>
  <sheetViews>
    <sheetView showGridLines="0" zoomScale="61" workbookViewId="0"/>
  </sheetViews>
  <sheetFormatPr baseColWidth="10" defaultRowHeight="14.5" x14ac:dyDescent="0.35"/>
  <cols>
    <col min="2" max="2" width="21.6328125" customWidth="1"/>
    <col min="3" max="7" width="18.6328125" customWidth="1"/>
  </cols>
  <sheetData>
    <row r="1" spans="1:9" ht="16.5" x14ac:dyDescent="0.45">
      <c r="A1" s="83"/>
      <c r="B1" s="83"/>
      <c r="C1" s="83"/>
      <c r="D1" s="83"/>
      <c r="E1" s="83"/>
      <c r="F1" s="83"/>
      <c r="G1" s="83"/>
      <c r="H1" s="83"/>
      <c r="I1" s="83"/>
    </row>
    <row r="2" spans="1:9" ht="30" customHeight="1" x14ac:dyDescent="0.45">
      <c r="B2" s="267" t="s">
        <v>549</v>
      </c>
      <c r="C2" s="268"/>
      <c r="D2" s="268"/>
      <c r="E2" s="268"/>
      <c r="F2" s="268"/>
      <c r="G2" s="268"/>
      <c r="H2" s="83"/>
      <c r="I2" s="83"/>
    </row>
    <row r="3" spans="1:9" ht="16.5" x14ac:dyDescent="0.45">
      <c r="A3" s="83"/>
      <c r="B3" s="83"/>
      <c r="C3" s="83"/>
      <c r="D3" s="83"/>
      <c r="E3" s="83"/>
      <c r="F3" s="83"/>
      <c r="G3" s="83"/>
      <c r="H3" s="83"/>
      <c r="I3" s="83"/>
    </row>
    <row r="4" spans="1:9" ht="63.5" customHeight="1" x14ac:dyDescent="0.35">
      <c r="B4" s="354" t="s">
        <v>550</v>
      </c>
      <c r="C4" s="354"/>
      <c r="D4" s="354"/>
      <c r="E4" s="354"/>
      <c r="F4" s="354"/>
      <c r="G4" s="354"/>
      <c r="H4" s="266"/>
      <c r="I4" s="266"/>
    </row>
    <row r="5" spans="1:9" ht="55.5" customHeight="1" x14ac:dyDescent="0.35">
      <c r="B5" s="354" t="s">
        <v>551</v>
      </c>
      <c r="C5" s="354"/>
      <c r="D5" s="354"/>
      <c r="E5" s="354"/>
      <c r="F5" s="354"/>
      <c r="G5" s="354"/>
      <c r="H5" s="266"/>
      <c r="I5" s="266"/>
    </row>
    <row r="6" spans="1:9" ht="16.5" x14ac:dyDescent="0.45">
      <c r="A6" s="83"/>
      <c r="B6" s="83"/>
      <c r="C6" s="83"/>
      <c r="D6" s="83"/>
      <c r="E6" s="83"/>
      <c r="F6" s="83"/>
      <c r="G6" s="83"/>
      <c r="H6" s="83"/>
      <c r="I6" s="83"/>
    </row>
    <row r="7" spans="1:9" ht="16.5" x14ac:dyDescent="0.45">
      <c r="A7" s="83"/>
      <c r="B7" s="83"/>
      <c r="C7" s="83"/>
      <c r="D7" s="83"/>
      <c r="E7" s="83"/>
      <c r="F7" s="83"/>
      <c r="G7" s="83"/>
      <c r="H7" s="83"/>
      <c r="I7" s="83"/>
    </row>
    <row r="8" spans="1:9" ht="21" customHeight="1" x14ac:dyDescent="0.45">
      <c r="B8" s="48" t="s">
        <v>552</v>
      </c>
      <c r="C8" s="268"/>
      <c r="D8" s="268"/>
      <c r="E8" s="83"/>
      <c r="F8" s="83"/>
      <c r="G8" s="83"/>
      <c r="H8" s="83"/>
      <c r="I8" s="83"/>
    </row>
    <row r="9" spans="1:9" ht="16.5" x14ac:dyDescent="0.45">
      <c r="B9" s="83"/>
      <c r="C9" s="83"/>
      <c r="D9" s="83"/>
      <c r="E9" s="83"/>
      <c r="F9" s="83"/>
      <c r="G9" s="83"/>
      <c r="H9" s="83"/>
      <c r="I9" s="83"/>
    </row>
    <row r="10" spans="1:9" ht="30" customHeight="1" thickBot="1" x14ac:dyDescent="0.5">
      <c r="A10" s="83"/>
      <c r="B10" s="5" t="s">
        <v>553</v>
      </c>
      <c r="C10" s="11"/>
      <c r="D10" s="11"/>
      <c r="E10" s="1"/>
      <c r="F10" s="11"/>
      <c r="G10" s="11"/>
      <c r="H10" s="83"/>
      <c r="I10" s="83"/>
    </row>
    <row r="11" spans="1:9" ht="35" customHeight="1" x14ac:dyDescent="0.45">
      <c r="A11" s="83"/>
      <c r="B11" s="269" t="s">
        <v>554</v>
      </c>
      <c r="C11" s="270" t="s">
        <v>555</v>
      </c>
      <c r="D11" s="271" t="s">
        <v>556</v>
      </c>
      <c r="E11" s="271" t="s">
        <v>557</v>
      </c>
      <c r="F11" s="271" t="s">
        <v>558</v>
      </c>
      <c r="G11" s="271" t="s">
        <v>559</v>
      </c>
      <c r="H11" s="83"/>
      <c r="I11" s="83"/>
    </row>
    <row r="12" spans="1:9" ht="35" customHeight="1" thickBot="1" x14ac:dyDescent="0.5">
      <c r="A12" s="83"/>
      <c r="B12" s="272" t="s">
        <v>560</v>
      </c>
      <c r="C12" s="273"/>
      <c r="D12" s="274"/>
      <c r="E12" s="274"/>
      <c r="F12" s="274"/>
      <c r="G12" s="274"/>
      <c r="H12" s="83"/>
      <c r="I12" s="83"/>
    </row>
    <row r="13" spans="1:9" ht="35" customHeight="1" thickBot="1" x14ac:dyDescent="0.5">
      <c r="A13" s="83"/>
      <c r="B13" s="275" t="s">
        <v>561</v>
      </c>
      <c r="C13" s="276"/>
      <c r="D13" s="277"/>
      <c r="E13" s="277"/>
      <c r="F13" s="277"/>
      <c r="G13" s="277"/>
      <c r="H13" s="83"/>
      <c r="I13" s="83"/>
    </row>
    <row r="14" spans="1:9" ht="35" customHeight="1" thickBot="1" x14ac:dyDescent="0.5">
      <c r="A14" s="83"/>
      <c r="B14" s="275" t="s">
        <v>562</v>
      </c>
      <c r="C14" s="276"/>
      <c r="D14" s="277"/>
      <c r="E14" s="277"/>
      <c r="F14" s="277"/>
      <c r="G14" s="277"/>
      <c r="H14" s="83"/>
      <c r="I14" s="83"/>
    </row>
    <row r="15" spans="1:9" ht="35" customHeight="1" thickBot="1" x14ac:dyDescent="0.5">
      <c r="A15" s="83"/>
      <c r="B15" s="275" t="s">
        <v>563</v>
      </c>
      <c r="C15" s="276"/>
      <c r="D15" s="277"/>
      <c r="E15" s="277"/>
      <c r="F15" s="277"/>
      <c r="G15" s="278" t="s">
        <v>564</v>
      </c>
      <c r="H15" s="83"/>
      <c r="I15" s="83"/>
    </row>
    <row r="16" spans="1:9" ht="35" customHeight="1" thickBot="1" x14ac:dyDescent="0.5">
      <c r="A16" s="83"/>
      <c r="B16" s="275" t="s">
        <v>565</v>
      </c>
      <c r="C16" s="276"/>
      <c r="D16" s="277"/>
      <c r="E16" s="277"/>
      <c r="F16" s="277"/>
      <c r="G16" s="278" t="s">
        <v>564</v>
      </c>
      <c r="H16" s="83"/>
      <c r="I16" s="83"/>
    </row>
    <row r="17" spans="1:9" ht="16.5" x14ac:dyDescent="0.45">
      <c r="A17" s="83"/>
      <c r="B17" s="83"/>
      <c r="C17" s="83"/>
      <c r="D17" s="83"/>
      <c r="E17" s="83"/>
      <c r="F17" s="83"/>
      <c r="G17" s="83"/>
      <c r="H17" s="83"/>
      <c r="I17" s="83"/>
    </row>
    <row r="18" spans="1:9" ht="16.5" x14ac:dyDescent="0.45">
      <c r="A18" s="83"/>
      <c r="B18" s="83"/>
      <c r="C18" s="83"/>
      <c r="D18" s="83"/>
      <c r="E18" s="83"/>
      <c r="F18" s="83"/>
      <c r="G18" s="83"/>
      <c r="H18" s="83"/>
      <c r="I18" s="83"/>
    </row>
    <row r="19" spans="1:9" ht="30" customHeight="1" thickBot="1" x14ac:dyDescent="0.5">
      <c r="B19" s="5" t="s">
        <v>566</v>
      </c>
      <c r="C19" s="11"/>
      <c r="D19" s="11"/>
      <c r="E19" s="11"/>
      <c r="F19" s="11"/>
      <c r="G19" s="11"/>
      <c r="H19" s="83"/>
      <c r="I19" s="83"/>
    </row>
    <row r="20" spans="1:9" ht="35" customHeight="1" thickBot="1" x14ac:dyDescent="0.5">
      <c r="A20" s="83"/>
      <c r="B20" s="269" t="s">
        <v>567</v>
      </c>
      <c r="C20" s="270" t="s">
        <v>555</v>
      </c>
      <c r="D20" s="271" t="s">
        <v>556</v>
      </c>
      <c r="E20" s="271" t="s">
        <v>557</v>
      </c>
      <c r="F20" s="271" t="s">
        <v>558</v>
      </c>
      <c r="G20" s="271" t="s">
        <v>559</v>
      </c>
      <c r="H20" s="83"/>
      <c r="I20" s="83"/>
    </row>
    <row r="21" spans="1:9" ht="35" customHeight="1" thickBot="1" x14ac:dyDescent="0.5">
      <c r="A21" s="83"/>
      <c r="B21" s="279" t="s">
        <v>560</v>
      </c>
      <c r="C21" s="273"/>
      <c r="D21" s="274"/>
      <c r="E21" s="273"/>
      <c r="F21" s="280"/>
      <c r="G21" s="281"/>
      <c r="H21" s="83"/>
      <c r="I21" s="83"/>
    </row>
    <row r="22" spans="1:9" ht="35" customHeight="1" thickBot="1" x14ac:dyDescent="0.5">
      <c r="A22" s="83"/>
      <c r="B22" s="279" t="s">
        <v>561</v>
      </c>
      <c r="C22" s="273"/>
      <c r="D22" s="274"/>
      <c r="E22" s="273"/>
      <c r="F22" s="280"/>
      <c r="G22" s="281"/>
      <c r="H22" s="83"/>
      <c r="I22" s="83"/>
    </row>
    <row r="23" spans="1:9" ht="35" customHeight="1" thickBot="1" x14ac:dyDescent="0.5">
      <c r="A23" s="83"/>
      <c r="B23" s="279" t="s">
        <v>562</v>
      </c>
      <c r="C23" s="273"/>
      <c r="D23" s="274"/>
      <c r="E23" s="273"/>
      <c r="F23" s="280"/>
      <c r="G23" s="278" t="s">
        <v>568</v>
      </c>
      <c r="H23" s="83"/>
      <c r="I23" s="83"/>
    </row>
    <row r="24" spans="1:9" ht="35" customHeight="1" thickBot="1" x14ac:dyDescent="0.5">
      <c r="A24" s="83"/>
      <c r="B24" s="279" t="s">
        <v>563</v>
      </c>
      <c r="C24" s="273"/>
      <c r="D24" s="274"/>
      <c r="E24" s="273"/>
      <c r="F24" s="278" t="s">
        <v>568</v>
      </c>
      <c r="G24" s="278" t="s">
        <v>568</v>
      </c>
      <c r="H24" s="83"/>
      <c r="I24" s="83"/>
    </row>
    <row r="25" spans="1:9" ht="35" customHeight="1" thickBot="1" x14ac:dyDescent="0.5">
      <c r="A25" s="83"/>
      <c r="B25" s="279" t="s">
        <v>565</v>
      </c>
      <c r="C25" s="273"/>
      <c r="D25" s="274"/>
      <c r="E25" s="273"/>
      <c r="F25" s="278" t="s">
        <v>568</v>
      </c>
      <c r="G25" s="278" t="s">
        <v>568</v>
      </c>
      <c r="H25" s="83"/>
      <c r="I25" s="83"/>
    </row>
    <row r="26" spans="1:9" ht="16.5" x14ac:dyDescent="0.45">
      <c r="A26" s="83"/>
      <c r="B26" s="83"/>
      <c r="C26" s="83"/>
      <c r="D26" s="83"/>
      <c r="E26" s="83"/>
      <c r="F26" s="83"/>
      <c r="G26" s="83"/>
      <c r="H26" s="83"/>
      <c r="I26" s="83"/>
    </row>
    <row r="27" spans="1:9" ht="16.5" x14ac:dyDescent="0.45">
      <c r="A27" s="83"/>
      <c r="B27" s="83"/>
      <c r="C27" s="83"/>
      <c r="D27" s="83"/>
      <c r="E27" s="83"/>
      <c r="F27" s="83"/>
      <c r="G27" s="83"/>
      <c r="H27" s="83"/>
      <c r="I27" s="83"/>
    </row>
    <row r="28" spans="1:9" ht="21" customHeight="1" x14ac:dyDescent="0.55000000000000004">
      <c r="B28" s="282" t="s">
        <v>569</v>
      </c>
      <c r="C28" s="207"/>
      <c r="D28" s="207"/>
      <c r="E28" s="83"/>
      <c r="F28" s="83"/>
      <c r="G28" s="83"/>
      <c r="H28" s="83"/>
      <c r="I28" s="83"/>
    </row>
    <row r="29" spans="1:9" ht="16.5" x14ac:dyDescent="0.45">
      <c r="C29" s="83"/>
      <c r="D29" s="83"/>
      <c r="E29" s="83"/>
      <c r="F29" s="83"/>
      <c r="G29" s="83"/>
      <c r="H29" s="83"/>
      <c r="I29" s="83"/>
    </row>
    <row r="30" spans="1:9" ht="30" customHeight="1" thickBot="1" x14ac:dyDescent="0.5">
      <c r="A30" s="83"/>
      <c r="B30" s="5" t="s">
        <v>570</v>
      </c>
      <c r="C30" s="11"/>
      <c r="D30" s="11"/>
      <c r="E30" s="11"/>
      <c r="F30" s="11"/>
      <c r="G30" s="11"/>
      <c r="H30" s="83"/>
      <c r="I30" s="83"/>
    </row>
    <row r="31" spans="1:9" ht="35" customHeight="1" x14ac:dyDescent="0.45">
      <c r="A31" s="83"/>
      <c r="B31" s="269" t="s">
        <v>567</v>
      </c>
      <c r="C31" s="283" t="s">
        <v>555</v>
      </c>
      <c r="D31" s="269" t="s">
        <v>556</v>
      </c>
      <c r="E31" s="269" t="s">
        <v>557</v>
      </c>
      <c r="F31" s="269" t="s">
        <v>558</v>
      </c>
      <c r="G31" s="269" t="s">
        <v>559</v>
      </c>
      <c r="H31" s="83"/>
      <c r="I31" s="83"/>
    </row>
    <row r="32" spans="1:9" ht="35" customHeight="1" thickBot="1" x14ac:dyDescent="0.5">
      <c r="A32" s="83"/>
      <c r="B32" s="284" t="s">
        <v>560</v>
      </c>
      <c r="C32" s="273"/>
      <c r="D32" s="273"/>
      <c r="E32" s="273"/>
      <c r="F32" s="273"/>
      <c r="G32" s="273"/>
      <c r="H32" s="83"/>
      <c r="I32" s="83"/>
    </row>
    <row r="33" spans="1:9" ht="35" customHeight="1" thickBot="1" x14ac:dyDescent="0.5">
      <c r="A33" s="83"/>
      <c r="B33" s="279" t="s">
        <v>561</v>
      </c>
      <c r="C33" s="273"/>
      <c r="D33" s="273"/>
      <c r="E33" s="273"/>
      <c r="F33" s="273"/>
      <c r="G33" s="273"/>
      <c r="H33" s="83"/>
      <c r="I33" s="83"/>
    </row>
    <row r="34" spans="1:9" ht="35" customHeight="1" thickBot="1" x14ac:dyDescent="0.5">
      <c r="A34" s="83"/>
      <c r="B34" s="279" t="s">
        <v>562</v>
      </c>
      <c r="C34" s="273"/>
      <c r="D34" s="273"/>
      <c r="E34" s="278" t="s">
        <v>571</v>
      </c>
      <c r="F34" s="278" t="s">
        <v>571</v>
      </c>
      <c r="G34" s="278" t="s">
        <v>571</v>
      </c>
      <c r="H34" s="83"/>
      <c r="I34" s="83"/>
    </row>
    <row r="35" spans="1:9" ht="35" customHeight="1" thickBot="1" x14ac:dyDescent="0.5">
      <c r="A35" s="83"/>
      <c r="B35" s="279" t="s">
        <v>563</v>
      </c>
      <c r="C35" s="273"/>
      <c r="D35" s="278" t="s">
        <v>571</v>
      </c>
      <c r="E35" s="278" t="s">
        <v>571</v>
      </c>
      <c r="F35" s="278" t="s">
        <v>571</v>
      </c>
      <c r="G35" s="278" t="s">
        <v>571</v>
      </c>
      <c r="H35" s="83"/>
      <c r="I35" s="83"/>
    </row>
    <row r="36" spans="1:9" ht="35" customHeight="1" thickBot="1" x14ac:dyDescent="0.5">
      <c r="A36" s="83"/>
      <c r="B36" s="279" t="s">
        <v>565</v>
      </c>
      <c r="C36" s="273"/>
      <c r="D36" s="278" t="s">
        <v>571</v>
      </c>
      <c r="E36" s="278" t="s">
        <v>571</v>
      </c>
      <c r="F36" s="278" t="s">
        <v>571</v>
      </c>
      <c r="G36" s="278" t="s">
        <v>571</v>
      </c>
      <c r="H36" s="83"/>
      <c r="I36" s="83"/>
    </row>
    <row r="37" spans="1:9" ht="16.5" x14ac:dyDescent="0.45">
      <c r="A37" s="83"/>
      <c r="B37" s="83"/>
      <c r="C37" s="83"/>
      <c r="D37" s="83"/>
      <c r="E37" s="83"/>
      <c r="F37" s="83"/>
      <c r="G37" s="83"/>
      <c r="H37" s="83"/>
      <c r="I37" s="83"/>
    </row>
    <row r="38" spans="1:9" ht="16.5" x14ac:dyDescent="0.45">
      <c r="B38" s="285" t="s">
        <v>572</v>
      </c>
      <c r="C38" s="83"/>
      <c r="D38" s="83"/>
      <c r="E38" s="83"/>
      <c r="F38" s="83"/>
      <c r="G38" s="83"/>
      <c r="H38" s="83"/>
      <c r="I38" s="83"/>
    </row>
    <row r="39" spans="1:9" ht="14.5" customHeight="1" x14ac:dyDescent="0.45">
      <c r="B39" s="355" t="s">
        <v>573</v>
      </c>
      <c r="C39" s="355"/>
      <c r="D39" s="355"/>
      <c r="E39" s="355"/>
      <c r="F39" s="355"/>
      <c r="G39" s="355"/>
      <c r="H39" s="83"/>
      <c r="I39" s="83"/>
    </row>
    <row r="40" spans="1:9" ht="16.5" x14ac:dyDescent="0.45">
      <c r="B40" s="355"/>
      <c r="C40" s="355"/>
      <c r="D40" s="355"/>
      <c r="E40" s="355"/>
      <c r="F40" s="355"/>
      <c r="G40" s="355"/>
      <c r="H40" s="83"/>
      <c r="I40" s="83"/>
    </row>
    <row r="41" spans="1:9" ht="16.5" x14ac:dyDescent="0.45">
      <c r="B41" s="355"/>
      <c r="C41" s="355"/>
      <c r="D41" s="355"/>
      <c r="E41" s="355"/>
      <c r="F41" s="355"/>
      <c r="G41" s="355"/>
      <c r="H41" s="83"/>
      <c r="I41" s="83"/>
    </row>
    <row r="42" spans="1:9" ht="16.5" x14ac:dyDescent="0.45">
      <c r="B42" s="355"/>
      <c r="C42" s="355"/>
      <c r="D42" s="355"/>
      <c r="E42" s="355"/>
      <c r="F42" s="355"/>
      <c r="G42" s="355"/>
      <c r="H42" s="83"/>
      <c r="I42" s="83"/>
    </row>
    <row r="43" spans="1:9" ht="16.5" x14ac:dyDescent="0.45">
      <c r="B43" s="355"/>
      <c r="C43" s="355"/>
      <c r="D43" s="355"/>
      <c r="E43" s="355"/>
      <c r="F43" s="355"/>
      <c r="G43" s="355"/>
      <c r="H43" s="83"/>
      <c r="I43" s="83"/>
    </row>
    <row r="44" spans="1:9" ht="16.5" x14ac:dyDescent="0.45">
      <c r="B44" s="355"/>
      <c r="C44" s="355"/>
      <c r="D44" s="355"/>
      <c r="E44" s="355"/>
      <c r="F44" s="355"/>
      <c r="G44" s="355"/>
      <c r="H44" s="83"/>
      <c r="I44" s="83"/>
    </row>
    <row r="45" spans="1:9" ht="16.5" x14ac:dyDescent="0.45">
      <c r="B45" s="355"/>
      <c r="C45" s="355"/>
      <c r="D45" s="355"/>
      <c r="E45" s="355"/>
      <c r="F45" s="355"/>
      <c r="G45" s="355"/>
      <c r="H45" s="83"/>
      <c r="I45" s="83"/>
    </row>
    <row r="46" spans="1:9" ht="16.5" x14ac:dyDescent="0.45">
      <c r="B46" s="355"/>
      <c r="C46" s="355"/>
      <c r="D46" s="355"/>
      <c r="E46" s="355"/>
      <c r="F46" s="355"/>
      <c r="G46" s="355"/>
      <c r="H46" s="83"/>
      <c r="I46" s="83"/>
    </row>
    <row r="47" spans="1:9" ht="43" customHeight="1" x14ac:dyDescent="0.45">
      <c r="B47" s="355"/>
      <c r="C47" s="355"/>
      <c r="D47" s="355"/>
      <c r="E47" s="355"/>
      <c r="F47" s="355"/>
      <c r="G47" s="355"/>
      <c r="H47" s="83"/>
      <c r="I47" s="83"/>
    </row>
    <row r="48" spans="1:9" ht="16.5" x14ac:dyDescent="0.45">
      <c r="B48" s="191" t="s">
        <v>574</v>
      </c>
      <c r="C48" s="83"/>
      <c r="D48" s="83"/>
      <c r="E48" s="83"/>
      <c r="F48" s="83"/>
      <c r="G48" s="83"/>
      <c r="H48" s="83"/>
      <c r="I48" s="83"/>
    </row>
    <row r="49" spans="1:9" ht="16.5" x14ac:dyDescent="0.45">
      <c r="A49" s="83"/>
      <c r="B49" s="83"/>
      <c r="C49" s="83"/>
      <c r="D49" s="83"/>
      <c r="E49" s="83"/>
      <c r="F49" s="83"/>
      <c r="G49" s="83"/>
      <c r="H49" s="83"/>
      <c r="I49" s="83"/>
    </row>
    <row r="50" spans="1:9" ht="16.5" x14ac:dyDescent="0.45">
      <c r="B50" s="83"/>
      <c r="C50" s="83"/>
      <c r="D50" s="83"/>
      <c r="E50" s="83"/>
      <c r="F50" s="83"/>
      <c r="G50" s="83"/>
      <c r="H50" s="83"/>
      <c r="I50" s="83"/>
    </row>
    <row r="51" spans="1:9" ht="16.5" x14ac:dyDescent="0.45">
      <c r="A51" s="83"/>
      <c r="B51" s="83"/>
      <c r="C51" s="83"/>
      <c r="D51" s="83"/>
      <c r="E51" s="83"/>
      <c r="F51" s="83"/>
      <c r="G51" s="83"/>
      <c r="H51" s="83"/>
      <c r="I51" s="83"/>
    </row>
    <row r="71" spans="1:7" ht="18.5" hidden="1" x14ac:dyDescent="0.45">
      <c r="B71" s="352" t="s">
        <v>180</v>
      </c>
      <c r="C71" s="352"/>
      <c r="D71" s="352"/>
      <c r="E71" s="352"/>
      <c r="F71" s="352"/>
      <c r="G71" s="352"/>
    </row>
    <row r="72" spans="1:7" hidden="1" x14ac:dyDescent="0.35">
      <c r="A72" s="3"/>
    </row>
    <row r="73" spans="1:7" hidden="1" x14ac:dyDescent="0.35">
      <c r="B73" s="353"/>
      <c r="C73" s="353"/>
      <c r="D73" s="353"/>
      <c r="E73" s="353"/>
      <c r="F73" s="353"/>
      <c r="G73" s="353"/>
    </row>
    <row r="74" spans="1:7" hidden="1" x14ac:dyDescent="0.35">
      <c r="B74" s="353"/>
      <c r="C74" s="353"/>
      <c r="D74" s="353"/>
      <c r="E74" s="353"/>
      <c r="F74" s="353"/>
      <c r="G74" s="353"/>
    </row>
    <row r="75" spans="1:7" hidden="1" x14ac:dyDescent="0.35">
      <c r="B75" s="353"/>
      <c r="C75" s="353"/>
      <c r="D75" s="353"/>
      <c r="E75" s="353"/>
      <c r="F75" s="353"/>
      <c r="G75" s="353"/>
    </row>
    <row r="76" spans="1:7" hidden="1" x14ac:dyDescent="0.35">
      <c r="B76" s="353"/>
      <c r="C76" s="353"/>
      <c r="D76" s="353"/>
      <c r="E76" s="353"/>
      <c r="F76" s="353"/>
      <c r="G76" s="353"/>
    </row>
    <row r="77" spans="1:7" hidden="1" x14ac:dyDescent="0.35">
      <c r="B77" s="353"/>
      <c r="C77" s="353"/>
      <c r="D77" s="353"/>
      <c r="E77" s="353"/>
      <c r="F77" s="353"/>
      <c r="G77" s="353"/>
    </row>
    <row r="78" spans="1:7" ht="35.5" hidden="1" customHeight="1" x14ac:dyDescent="0.35">
      <c r="B78" s="353"/>
      <c r="C78" s="353"/>
      <c r="D78" s="353"/>
      <c r="E78" s="353"/>
      <c r="F78" s="353"/>
      <c r="G78" s="353"/>
    </row>
    <row r="79" spans="1:7" hidden="1" x14ac:dyDescent="0.35">
      <c r="B79" s="353"/>
      <c r="C79" s="353"/>
      <c r="D79" s="353"/>
      <c r="E79" s="353"/>
      <c r="F79" s="353"/>
      <c r="G79" s="353"/>
    </row>
    <row r="80" spans="1:7" hidden="1" x14ac:dyDescent="0.35">
      <c r="B80" s="353"/>
      <c r="C80" s="353"/>
      <c r="D80" s="353"/>
      <c r="E80" s="353"/>
      <c r="F80" s="353"/>
      <c r="G80" s="353"/>
    </row>
    <row r="81" spans="2:7" hidden="1" x14ac:dyDescent="0.35">
      <c r="B81" s="353"/>
      <c r="C81" s="353"/>
      <c r="D81" s="353"/>
      <c r="E81" s="353"/>
      <c r="F81" s="353"/>
      <c r="G81" s="353"/>
    </row>
    <row r="82" spans="2:7" hidden="1" x14ac:dyDescent="0.35">
      <c r="B82" s="353"/>
      <c r="C82" s="353"/>
      <c r="D82" s="353"/>
      <c r="E82" s="353"/>
      <c r="F82" s="353"/>
      <c r="G82" s="353"/>
    </row>
    <row r="83" spans="2:7" hidden="1" x14ac:dyDescent="0.35">
      <c r="B83" s="353"/>
      <c r="C83" s="353"/>
      <c r="D83" s="353"/>
      <c r="E83" s="353"/>
      <c r="F83" s="353"/>
      <c r="G83" s="353"/>
    </row>
    <row r="84" spans="2:7" hidden="1" x14ac:dyDescent="0.35">
      <c r="B84" s="353"/>
      <c r="C84" s="353"/>
      <c r="D84" s="353"/>
      <c r="E84" s="353"/>
      <c r="F84" s="353"/>
      <c r="G84" s="353"/>
    </row>
    <row r="85" spans="2:7" hidden="1" x14ac:dyDescent="0.35">
      <c r="B85" s="353"/>
      <c r="C85" s="353"/>
      <c r="D85" s="353"/>
      <c r="E85" s="353"/>
      <c r="F85" s="353"/>
      <c r="G85" s="353"/>
    </row>
    <row r="86" spans="2:7" hidden="1" x14ac:dyDescent="0.35">
      <c r="B86" s="353"/>
      <c r="C86" s="353"/>
      <c r="D86" s="353"/>
      <c r="E86" s="353"/>
      <c r="F86" s="353"/>
      <c r="G86" s="353"/>
    </row>
    <row r="87" spans="2:7" hidden="1" x14ac:dyDescent="0.35">
      <c r="B87" s="353"/>
      <c r="C87" s="353"/>
      <c r="D87" s="353"/>
      <c r="E87" s="353"/>
      <c r="F87" s="353"/>
      <c r="G87" s="353"/>
    </row>
    <row r="88" spans="2:7" hidden="1" x14ac:dyDescent="0.35">
      <c r="B88" s="353"/>
      <c r="C88" s="353"/>
      <c r="D88" s="353"/>
      <c r="E88" s="353"/>
      <c r="F88" s="353"/>
      <c r="G88" s="353"/>
    </row>
    <row r="89" spans="2:7" hidden="1" x14ac:dyDescent="0.35">
      <c r="B89" s="353"/>
      <c r="C89" s="353"/>
      <c r="D89" s="353"/>
      <c r="E89" s="353"/>
      <c r="F89" s="353"/>
      <c r="G89" s="353"/>
    </row>
    <row r="90" spans="2:7" hidden="1" x14ac:dyDescent="0.35">
      <c r="B90" s="353"/>
      <c r="C90" s="353"/>
      <c r="D90" s="353"/>
      <c r="E90" s="353"/>
      <c r="F90" s="353"/>
      <c r="G90" s="353"/>
    </row>
    <row r="91" spans="2:7" hidden="1" x14ac:dyDescent="0.35">
      <c r="B91" s="353"/>
      <c r="C91" s="353"/>
      <c r="D91" s="353"/>
      <c r="E91" s="353"/>
      <c r="F91" s="353"/>
      <c r="G91" s="353"/>
    </row>
    <row r="92" spans="2:7" hidden="1" x14ac:dyDescent="0.35">
      <c r="B92" s="353"/>
      <c r="C92" s="353"/>
      <c r="D92" s="353"/>
      <c r="E92" s="353"/>
      <c r="F92" s="353"/>
      <c r="G92" s="353"/>
    </row>
    <row r="93" spans="2:7" hidden="1" x14ac:dyDescent="0.35"/>
    <row r="94" spans="2:7" hidden="1" x14ac:dyDescent="0.35"/>
    <row r="95" spans="2:7" hidden="1" x14ac:dyDescent="0.35"/>
  </sheetData>
  <mergeCells count="5">
    <mergeCell ref="B71:G71"/>
    <mergeCell ref="B73:G92"/>
    <mergeCell ref="B4:G4"/>
    <mergeCell ref="B5:G5"/>
    <mergeCell ref="B39:G4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B0D8F-B365-47CF-B407-1F05485D27DF}">
  <dimension ref="A1:B66"/>
  <sheetViews>
    <sheetView zoomScale="59" workbookViewId="0">
      <selection sqref="A1:B1"/>
    </sheetView>
  </sheetViews>
  <sheetFormatPr baseColWidth="10" defaultRowHeight="14.5" x14ac:dyDescent="0.35"/>
  <cols>
    <col min="1" max="1" width="71.54296875" style="140" customWidth="1"/>
    <col min="2" max="2" width="97.1796875" style="140" customWidth="1"/>
    <col min="3" max="16384" width="10.90625" style="140"/>
  </cols>
  <sheetData>
    <row r="1" spans="1:2" ht="25" x14ac:dyDescent="0.7">
      <c r="A1" s="356" t="s">
        <v>576</v>
      </c>
      <c r="B1" s="356"/>
    </row>
    <row r="2" spans="1:2" ht="21" x14ac:dyDescent="0.55000000000000004">
      <c r="A2" s="193"/>
      <c r="B2" s="192"/>
    </row>
    <row r="3" spans="1:2" ht="14.5" customHeight="1" x14ac:dyDescent="0.35">
      <c r="A3" s="357" t="s">
        <v>693</v>
      </c>
      <c r="B3" s="357"/>
    </row>
    <row r="4" spans="1:2" ht="81" customHeight="1" x14ac:dyDescent="0.35">
      <c r="A4" s="357"/>
      <c r="B4" s="357"/>
    </row>
    <row r="5" spans="1:2" ht="104" customHeight="1" x14ac:dyDescent="0.35">
      <c r="A5" s="357" t="s">
        <v>694</v>
      </c>
      <c r="B5" s="357"/>
    </row>
    <row r="6" spans="1:2" ht="16.5" x14ac:dyDescent="0.45">
      <c r="A6" s="192"/>
      <c r="B6" s="192"/>
    </row>
    <row r="7" spans="1:2" s="141" customFormat="1" ht="14.5" customHeight="1" x14ac:dyDescent="0.45">
      <c r="A7" s="361" t="s">
        <v>577</v>
      </c>
      <c r="B7" s="361"/>
    </row>
    <row r="8" spans="1:2" s="141" customFormat="1" ht="16.5" x14ac:dyDescent="0.45">
      <c r="A8" s="142"/>
      <c r="B8" s="232"/>
    </row>
    <row r="9" spans="1:2" ht="17" thickBot="1" x14ac:dyDescent="0.5">
      <c r="A9" s="233"/>
      <c r="B9" s="232"/>
    </row>
    <row r="10" spans="1:2" ht="21.5" thickBot="1" x14ac:dyDescent="0.4">
      <c r="A10" s="286" t="s">
        <v>578</v>
      </c>
      <c r="B10" s="286" t="s">
        <v>579</v>
      </c>
    </row>
    <row r="11" spans="1:2" ht="21.5" thickBot="1" x14ac:dyDescent="0.4">
      <c r="A11" s="287" t="s">
        <v>580</v>
      </c>
      <c r="B11" s="288"/>
    </row>
    <row r="12" spans="1:2" ht="29" customHeight="1" x14ac:dyDescent="0.35">
      <c r="A12" s="289" t="s">
        <v>581</v>
      </c>
      <c r="B12" s="363" t="s">
        <v>582</v>
      </c>
    </row>
    <row r="13" spans="1:2" ht="16.5" x14ac:dyDescent="0.35">
      <c r="A13" s="290" t="s">
        <v>583</v>
      </c>
      <c r="B13" s="364"/>
    </row>
    <row r="14" spans="1:2" ht="33" x14ac:dyDescent="0.35">
      <c r="A14" s="290" t="s">
        <v>584</v>
      </c>
      <c r="B14" s="364"/>
    </row>
    <row r="15" spans="1:2" ht="33" x14ac:dyDescent="0.35">
      <c r="A15" s="290" t="s">
        <v>585</v>
      </c>
      <c r="B15" s="364"/>
    </row>
    <row r="16" spans="1:2" ht="16.5" x14ac:dyDescent="0.35">
      <c r="A16" s="290" t="s">
        <v>586</v>
      </c>
      <c r="B16" s="364"/>
    </row>
    <row r="17" spans="1:2" ht="17" thickBot="1" x14ac:dyDescent="0.4">
      <c r="A17" s="291" t="s">
        <v>587</v>
      </c>
      <c r="B17" s="365"/>
    </row>
    <row r="18" spans="1:2" ht="50" thickBot="1" x14ac:dyDescent="0.4">
      <c r="A18" s="292" t="s">
        <v>588</v>
      </c>
      <c r="B18" s="293" t="s">
        <v>589</v>
      </c>
    </row>
    <row r="19" spans="1:2" ht="33.5" thickBot="1" x14ac:dyDescent="0.4">
      <c r="A19" s="292" t="s">
        <v>590</v>
      </c>
      <c r="B19" s="293" t="s">
        <v>591</v>
      </c>
    </row>
    <row r="20" spans="1:2" ht="50" thickBot="1" x14ac:dyDescent="0.4">
      <c r="A20" s="292" t="s">
        <v>592</v>
      </c>
      <c r="B20" s="293" t="s">
        <v>593</v>
      </c>
    </row>
    <row r="21" spans="1:2" ht="33.5" thickBot="1" x14ac:dyDescent="0.4">
      <c r="A21" s="292" t="s">
        <v>594</v>
      </c>
      <c r="B21" s="293" t="s">
        <v>595</v>
      </c>
    </row>
    <row r="22" spans="1:2" ht="50" thickBot="1" x14ac:dyDescent="0.4">
      <c r="A22" s="292" t="s">
        <v>596</v>
      </c>
      <c r="B22" s="293" t="s">
        <v>597</v>
      </c>
    </row>
    <row r="25" spans="1:2" ht="21.5" thickBot="1" x14ac:dyDescent="0.4">
      <c r="A25" s="295" t="s">
        <v>598</v>
      </c>
      <c r="B25" s="294"/>
    </row>
    <row r="26" spans="1:2" ht="50" thickBot="1" x14ac:dyDescent="0.4">
      <c r="A26" s="366" t="s">
        <v>599</v>
      </c>
      <c r="B26" s="297" t="s">
        <v>600</v>
      </c>
    </row>
    <row r="27" spans="1:2" ht="50" thickBot="1" x14ac:dyDescent="0.4">
      <c r="A27" s="366"/>
      <c r="B27" s="297" t="s">
        <v>601</v>
      </c>
    </row>
    <row r="28" spans="1:2" ht="33.5" thickBot="1" x14ac:dyDescent="0.4">
      <c r="A28" s="366"/>
      <c r="B28" s="297" t="s">
        <v>602</v>
      </c>
    </row>
    <row r="29" spans="1:2" ht="83" thickBot="1" x14ac:dyDescent="0.4">
      <c r="A29" s="296" t="s">
        <v>603</v>
      </c>
      <c r="B29" s="297" t="s">
        <v>604</v>
      </c>
    </row>
    <row r="31" spans="1:2" ht="21" x14ac:dyDescent="0.35">
      <c r="A31" s="298"/>
      <c r="B31" s="299"/>
    </row>
    <row r="32" spans="1:2" ht="21.5" thickBot="1" x14ac:dyDescent="0.4">
      <c r="A32" s="295" t="s">
        <v>605</v>
      </c>
      <c r="B32" s="300"/>
    </row>
    <row r="33" spans="1:2" ht="49.5" x14ac:dyDescent="0.35">
      <c r="A33" s="358" t="s">
        <v>606</v>
      </c>
      <c r="B33" s="301" t="s">
        <v>607</v>
      </c>
    </row>
    <row r="34" spans="1:2" ht="16.5" x14ac:dyDescent="0.35">
      <c r="A34" s="359"/>
      <c r="B34" s="302"/>
    </row>
    <row r="35" spans="1:2" ht="33" x14ac:dyDescent="0.35">
      <c r="A35" s="359"/>
      <c r="B35" s="302" t="s">
        <v>608</v>
      </c>
    </row>
    <row r="36" spans="1:2" ht="16.5" x14ac:dyDescent="0.35">
      <c r="A36" s="359"/>
      <c r="B36" s="302"/>
    </row>
    <row r="37" spans="1:2" ht="33.5" thickBot="1" x14ac:dyDescent="0.4">
      <c r="A37" s="360"/>
      <c r="B37" s="303" t="s">
        <v>609</v>
      </c>
    </row>
    <row r="38" spans="1:2" ht="49.5" x14ac:dyDescent="0.35">
      <c r="A38" s="358" t="s">
        <v>610</v>
      </c>
      <c r="B38" s="301" t="s">
        <v>611</v>
      </c>
    </row>
    <row r="39" spans="1:2" ht="16.5" x14ac:dyDescent="0.35">
      <c r="A39" s="359"/>
      <c r="B39" s="302"/>
    </row>
    <row r="40" spans="1:2" ht="49.5" x14ac:dyDescent="0.35">
      <c r="A40" s="359"/>
      <c r="B40" s="302" t="s">
        <v>612</v>
      </c>
    </row>
    <row r="41" spans="1:2" ht="16.5" x14ac:dyDescent="0.35">
      <c r="A41" s="359"/>
      <c r="B41" s="302"/>
    </row>
    <row r="42" spans="1:2" ht="33.5" thickBot="1" x14ac:dyDescent="0.4">
      <c r="A42" s="360"/>
      <c r="B42" s="303" t="s">
        <v>613</v>
      </c>
    </row>
    <row r="43" spans="1:2" ht="14.5" customHeight="1" x14ac:dyDescent="0.35">
      <c r="A43" s="358" t="s">
        <v>614</v>
      </c>
      <c r="B43" s="301" t="s">
        <v>615</v>
      </c>
    </row>
    <row r="44" spans="1:2" ht="17" thickBot="1" x14ac:dyDescent="0.4">
      <c r="A44" s="359"/>
      <c r="B44" s="302"/>
    </row>
    <row r="45" spans="1:2" ht="96" customHeight="1" thickBot="1" x14ac:dyDescent="0.4">
      <c r="A45" s="359"/>
      <c r="B45" s="301" t="s">
        <v>616</v>
      </c>
    </row>
    <row r="46" spans="1:2" ht="17" thickBot="1" x14ac:dyDescent="0.4">
      <c r="A46" s="359"/>
      <c r="B46" s="301"/>
    </row>
    <row r="47" spans="1:2" ht="66.5" thickBot="1" x14ac:dyDescent="0.4">
      <c r="A47" s="359"/>
      <c r="B47" s="301" t="s">
        <v>617</v>
      </c>
    </row>
    <row r="48" spans="1:2" ht="17" thickBot="1" x14ac:dyDescent="0.4">
      <c r="A48" s="359"/>
      <c r="B48" s="301"/>
    </row>
    <row r="49" spans="1:2" ht="33.5" thickBot="1" x14ac:dyDescent="0.4">
      <c r="A49" s="359"/>
      <c r="B49" s="301" t="s">
        <v>618</v>
      </c>
    </row>
    <row r="50" spans="1:2" ht="17" thickBot="1" x14ac:dyDescent="0.4">
      <c r="A50" s="359"/>
      <c r="B50" s="301"/>
    </row>
    <row r="51" spans="1:2" ht="66.5" thickBot="1" x14ac:dyDescent="0.4">
      <c r="A51" s="360"/>
      <c r="B51" s="301" t="s">
        <v>619</v>
      </c>
    </row>
    <row r="52" spans="1:2" ht="66.5" thickBot="1" x14ac:dyDescent="0.4">
      <c r="A52" s="296" t="s">
        <v>620</v>
      </c>
      <c r="B52" s="301" t="s">
        <v>621</v>
      </c>
    </row>
    <row r="53" spans="1:2" ht="50" thickBot="1" x14ac:dyDescent="0.4">
      <c r="A53" s="296" t="s">
        <v>622</v>
      </c>
      <c r="B53" s="301" t="s">
        <v>623</v>
      </c>
    </row>
    <row r="54" spans="1:2" ht="50" thickBot="1" x14ac:dyDescent="0.4">
      <c r="A54" s="296" t="s">
        <v>624</v>
      </c>
      <c r="B54" s="301" t="s">
        <v>625</v>
      </c>
    </row>
    <row r="55" spans="1:2" ht="63" customHeight="1" thickBot="1" x14ac:dyDescent="0.4">
      <c r="A55" s="296" t="s">
        <v>626</v>
      </c>
      <c r="B55" s="297" t="s">
        <v>627</v>
      </c>
    </row>
    <row r="56" spans="1:2" ht="16.5" x14ac:dyDescent="0.45">
      <c r="A56" s="232"/>
      <c r="B56" s="232"/>
    </row>
    <row r="57" spans="1:2" ht="14.5" customHeight="1" x14ac:dyDescent="0.35">
      <c r="A57" s="361" t="s">
        <v>628</v>
      </c>
      <c r="B57" s="362"/>
    </row>
    <row r="58" spans="1:2" x14ac:dyDescent="0.35">
      <c r="A58" s="362"/>
      <c r="B58" s="362"/>
    </row>
    <row r="59" spans="1:2" x14ac:dyDescent="0.35">
      <c r="A59" s="362"/>
      <c r="B59" s="362"/>
    </row>
    <row r="60" spans="1:2" x14ac:dyDescent="0.35">
      <c r="A60" s="362"/>
      <c r="B60" s="362"/>
    </row>
    <row r="61" spans="1:2" x14ac:dyDescent="0.35">
      <c r="A61" s="362"/>
      <c r="B61" s="362"/>
    </row>
    <row r="62" spans="1:2" x14ac:dyDescent="0.35">
      <c r="A62" s="362"/>
      <c r="B62" s="362"/>
    </row>
    <row r="63" spans="1:2" ht="38.15" customHeight="1" x14ac:dyDescent="0.35">
      <c r="A63" s="362"/>
      <c r="B63" s="362"/>
    </row>
    <row r="64" spans="1:2" ht="76" customHeight="1" x14ac:dyDescent="0.35">
      <c r="A64" s="362"/>
      <c r="B64" s="362"/>
    </row>
    <row r="65" spans="1:2" ht="16.5" x14ac:dyDescent="0.45">
      <c r="A65" s="194" t="s">
        <v>629</v>
      </c>
      <c r="B65" s="192"/>
    </row>
    <row r="66" spans="1:2" ht="16.5" x14ac:dyDescent="0.45">
      <c r="A66" s="232"/>
      <c r="B66" s="232"/>
    </row>
  </sheetData>
  <mergeCells count="10">
    <mergeCell ref="A1:B1"/>
    <mergeCell ref="A3:B4"/>
    <mergeCell ref="A5:B5"/>
    <mergeCell ref="A43:A51"/>
    <mergeCell ref="A57:B64"/>
    <mergeCell ref="A7:B7"/>
    <mergeCell ref="B12:B17"/>
    <mergeCell ref="A26:A28"/>
    <mergeCell ref="A33:A37"/>
    <mergeCell ref="A38:A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9A3B-CEA4-4E1F-95C8-338F07472D3F}">
  <dimension ref="A1:H72"/>
  <sheetViews>
    <sheetView showGridLines="0" zoomScale="80" zoomScaleNormal="80" workbookViewId="0">
      <pane ySplit="2" topLeftCell="A3" activePane="bottomLeft" state="frozen"/>
      <selection pane="bottomLeft" sqref="A1:E1"/>
    </sheetView>
  </sheetViews>
  <sheetFormatPr baseColWidth="10" defaultColWidth="11.453125" defaultRowHeight="14.5" x14ac:dyDescent="0.35"/>
  <cols>
    <col min="1" max="1" width="18.90625" customWidth="1"/>
    <col min="2" max="2" width="53.1796875" bestFit="1" customWidth="1"/>
    <col min="3" max="3" width="44.08984375" bestFit="1" customWidth="1"/>
    <col min="4" max="4" width="39.1796875" customWidth="1"/>
    <col min="5" max="5" width="13.6328125" customWidth="1"/>
    <col min="15" max="15" width="14.453125" customWidth="1"/>
    <col min="18" max="18" width="11.453125" customWidth="1"/>
    <col min="19" max="19" width="45.54296875" customWidth="1"/>
  </cols>
  <sheetData>
    <row r="1" spans="1:8" ht="23.5" x14ac:dyDescent="0.55000000000000004">
      <c r="A1" s="326" t="s">
        <v>160</v>
      </c>
      <c r="B1" s="326"/>
      <c r="C1" s="326"/>
      <c r="D1" s="326"/>
      <c r="E1" s="326"/>
    </row>
    <row r="2" spans="1:8" s="1" customFormat="1" ht="21" customHeight="1" x14ac:dyDescent="0.35">
      <c r="A2" s="238" t="s">
        <v>161</v>
      </c>
      <c r="B2" s="239" t="s">
        <v>162</v>
      </c>
      <c r="C2" s="239" t="s">
        <v>163</v>
      </c>
      <c r="D2" s="239" t="s">
        <v>164</v>
      </c>
      <c r="E2" s="239" t="s">
        <v>2</v>
      </c>
    </row>
    <row r="3" spans="1:8" ht="16.5" x14ac:dyDescent="0.45">
      <c r="A3" s="83" t="s">
        <v>187</v>
      </c>
      <c r="B3" s="148" t="s">
        <v>659</v>
      </c>
      <c r="C3" s="83" t="s">
        <v>646</v>
      </c>
      <c r="D3" s="144" t="s">
        <v>662</v>
      </c>
      <c r="E3" s="258" t="s">
        <v>653</v>
      </c>
    </row>
    <row r="4" spans="1:8" ht="16.5" x14ac:dyDescent="0.45">
      <c r="A4" s="83" t="s">
        <v>187</v>
      </c>
      <c r="B4" s="83" t="s">
        <v>708</v>
      </c>
      <c r="C4" s="83" t="s">
        <v>647</v>
      </c>
      <c r="D4" s="144">
        <v>97</v>
      </c>
      <c r="E4" s="258" t="s">
        <v>653</v>
      </c>
    </row>
    <row r="5" spans="1:8" ht="16.5" x14ac:dyDescent="0.45">
      <c r="A5" s="83" t="s">
        <v>187</v>
      </c>
      <c r="B5" s="83" t="s">
        <v>709</v>
      </c>
      <c r="C5" s="83" t="s">
        <v>647</v>
      </c>
      <c r="D5" s="144">
        <v>200</v>
      </c>
      <c r="E5" s="258" t="s">
        <v>653</v>
      </c>
    </row>
    <row r="6" spans="1:8" ht="16.5" x14ac:dyDescent="0.45">
      <c r="A6" s="83" t="s">
        <v>187</v>
      </c>
      <c r="B6" s="83" t="s">
        <v>165</v>
      </c>
      <c r="C6" s="83" t="s">
        <v>646</v>
      </c>
      <c r="D6" s="144" t="s">
        <v>669</v>
      </c>
      <c r="E6" s="258" t="s">
        <v>653</v>
      </c>
      <c r="F6" s="262"/>
    </row>
    <row r="7" spans="1:8" ht="16.5" x14ac:dyDescent="0.45">
      <c r="A7" s="83" t="s">
        <v>187</v>
      </c>
      <c r="B7" s="83" t="s">
        <v>166</v>
      </c>
      <c r="C7" s="83" t="s">
        <v>647</v>
      </c>
      <c r="D7" s="144">
        <v>194</v>
      </c>
      <c r="E7" s="258" t="s">
        <v>653</v>
      </c>
      <c r="F7" s="257"/>
    </row>
    <row r="8" spans="1:8" ht="16.5" x14ac:dyDescent="0.45">
      <c r="A8" s="83" t="s">
        <v>187</v>
      </c>
      <c r="B8" s="83" t="s">
        <v>167</v>
      </c>
      <c r="C8" s="83" t="s">
        <v>647</v>
      </c>
      <c r="D8" s="144">
        <v>194</v>
      </c>
      <c r="E8" s="258" t="s">
        <v>653</v>
      </c>
    </row>
    <row r="9" spans="1:8" ht="16.5" x14ac:dyDescent="0.45">
      <c r="A9" s="83" t="s">
        <v>187</v>
      </c>
      <c r="B9" s="83" t="s">
        <v>168</v>
      </c>
      <c r="C9" s="83" t="s">
        <v>647</v>
      </c>
      <c r="D9" s="144">
        <v>195</v>
      </c>
      <c r="E9" s="258" t="s">
        <v>653</v>
      </c>
      <c r="H9" s="139"/>
    </row>
    <row r="10" spans="1:8" ht="16.5" x14ac:dyDescent="0.45">
      <c r="A10" s="83" t="s">
        <v>187</v>
      </c>
      <c r="B10" s="83" t="s">
        <v>169</v>
      </c>
      <c r="C10" s="83" t="s">
        <v>647</v>
      </c>
      <c r="D10" s="144">
        <v>195</v>
      </c>
      <c r="E10" s="258" t="s">
        <v>653</v>
      </c>
    </row>
    <row r="11" spans="1:8" ht="16.5" x14ac:dyDescent="0.45">
      <c r="A11" s="83" t="s">
        <v>187</v>
      </c>
      <c r="B11" s="83" t="s">
        <v>170</v>
      </c>
      <c r="C11" s="83" t="s">
        <v>647</v>
      </c>
      <c r="D11" s="144">
        <v>247</v>
      </c>
      <c r="E11" s="259" t="s">
        <v>653</v>
      </c>
    </row>
    <row r="12" spans="1:8" ht="16.5" x14ac:dyDescent="0.45">
      <c r="A12" s="83" t="s">
        <v>187</v>
      </c>
      <c r="B12" s="83" t="s">
        <v>171</v>
      </c>
      <c r="C12" s="83" t="s">
        <v>646</v>
      </c>
      <c r="D12" s="144" t="s">
        <v>669</v>
      </c>
      <c r="E12" s="259" t="s">
        <v>653</v>
      </c>
    </row>
    <row r="13" spans="1:8" ht="16.5" x14ac:dyDescent="0.45">
      <c r="A13" s="83" t="s">
        <v>187</v>
      </c>
      <c r="B13" s="83" t="s">
        <v>710</v>
      </c>
      <c r="C13" s="83" t="s">
        <v>646</v>
      </c>
      <c r="D13" s="144" t="s">
        <v>669</v>
      </c>
      <c r="E13" s="259" t="s">
        <v>653</v>
      </c>
      <c r="F13" s="263"/>
    </row>
    <row r="14" spans="1:8" ht="16.5" x14ac:dyDescent="0.45">
      <c r="A14" s="83" t="s">
        <v>187</v>
      </c>
      <c r="B14" s="83" t="s">
        <v>665</v>
      </c>
      <c r="C14" s="83" t="s">
        <v>647</v>
      </c>
      <c r="D14" s="144">
        <v>245</v>
      </c>
      <c r="E14" s="259" t="s">
        <v>653</v>
      </c>
    </row>
    <row r="15" spans="1:8" ht="16.5" x14ac:dyDescent="0.45">
      <c r="A15" s="83" t="s">
        <v>187</v>
      </c>
      <c r="B15" s="83" t="s">
        <v>666</v>
      </c>
      <c r="C15" s="83" t="s">
        <v>647</v>
      </c>
      <c r="D15" s="144">
        <v>246</v>
      </c>
      <c r="E15" s="259" t="s">
        <v>653</v>
      </c>
    </row>
    <row r="16" spans="1:8" ht="16.5" x14ac:dyDescent="0.45">
      <c r="A16" s="83" t="s">
        <v>187</v>
      </c>
      <c r="B16" s="83" t="s">
        <v>272</v>
      </c>
      <c r="C16" s="83" t="s">
        <v>646</v>
      </c>
      <c r="D16" s="144" t="s">
        <v>669</v>
      </c>
      <c r="E16" s="259" t="s">
        <v>653</v>
      </c>
    </row>
    <row r="17" spans="1:5" ht="16.5" x14ac:dyDescent="0.45">
      <c r="A17" s="83" t="s">
        <v>187</v>
      </c>
      <c r="B17" s="83" t="s">
        <v>711</v>
      </c>
      <c r="C17" s="83" t="s">
        <v>646</v>
      </c>
      <c r="D17" s="144" t="s">
        <v>669</v>
      </c>
      <c r="E17" s="259" t="s">
        <v>653</v>
      </c>
    </row>
    <row r="18" spans="1:5" ht="16.5" x14ac:dyDescent="0.45">
      <c r="A18" s="83" t="s">
        <v>187</v>
      </c>
      <c r="B18" s="148" t="s">
        <v>191</v>
      </c>
      <c r="C18" s="83" t="s">
        <v>646</v>
      </c>
      <c r="D18" s="144" t="s">
        <v>669</v>
      </c>
      <c r="E18" s="259" t="s">
        <v>653</v>
      </c>
    </row>
    <row r="19" spans="1:5" ht="16.5" x14ac:dyDescent="0.45">
      <c r="A19" s="83" t="s">
        <v>187</v>
      </c>
      <c r="B19" s="264" t="s">
        <v>713</v>
      </c>
      <c r="C19" s="83" t="s">
        <v>646</v>
      </c>
      <c r="D19" s="144" t="s">
        <v>669</v>
      </c>
      <c r="E19" s="259" t="s">
        <v>653</v>
      </c>
    </row>
    <row r="20" spans="1:5" ht="16.5" x14ac:dyDescent="0.45">
      <c r="A20" s="83" t="s">
        <v>187</v>
      </c>
      <c r="B20" s="83" t="s">
        <v>177</v>
      </c>
      <c r="C20" s="83" t="s">
        <v>647</v>
      </c>
      <c r="D20" s="144" t="s">
        <v>712</v>
      </c>
      <c r="E20" s="259" t="s">
        <v>653</v>
      </c>
    </row>
    <row r="21" spans="1:5" ht="16.5" x14ac:dyDescent="0.45">
      <c r="A21" s="83" t="s">
        <v>187</v>
      </c>
      <c r="B21" s="264" t="s">
        <v>689</v>
      </c>
      <c r="C21" s="83" t="s">
        <v>647</v>
      </c>
      <c r="D21" s="144" t="s">
        <v>712</v>
      </c>
      <c r="E21" s="259" t="s">
        <v>653</v>
      </c>
    </row>
    <row r="22" spans="1:5" ht="16.5" x14ac:dyDescent="0.45">
      <c r="A22" s="83" t="s">
        <v>187</v>
      </c>
      <c r="B22" s="83" t="s">
        <v>172</v>
      </c>
      <c r="C22" s="83" t="s">
        <v>646</v>
      </c>
      <c r="D22" s="144" t="s">
        <v>194</v>
      </c>
      <c r="E22" s="259" t="s">
        <v>653</v>
      </c>
    </row>
    <row r="23" spans="1:5" ht="16.5" x14ac:dyDescent="0.45">
      <c r="A23" s="83" t="s">
        <v>187</v>
      </c>
      <c r="B23" s="264" t="s">
        <v>714</v>
      </c>
      <c r="C23" s="83" t="s">
        <v>646</v>
      </c>
      <c r="D23" s="144" t="s">
        <v>194</v>
      </c>
      <c r="E23" s="259" t="s">
        <v>653</v>
      </c>
    </row>
    <row r="24" spans="1:5" ht="16.5" x14ac:dyDescent="0.45">
      <c r="A24" s="83" t="s">
        <v>187</v>
      </c>
      <c r="B24" s="83" t="s">
        <v>224</v>
      </c>
      <c r="C24" s="83" t="s">
        <v>646</v>
      </c>
      <c r="D24" s="144" t="s">
        <v>196</v>
      </c>
      <c r="E24" s="259" t="s">
        <v>653</v>
      </c>
    </row>
    <row r="25" spans="1:5" ht="16.5" x14ac:dyDescent="0.45">
      <c r="A25" s="83" t="s">
        <v>187</v>
      </c>
      <c r="B25" s="148" t="s">
        <v>687</v>
      </c>
      <c r="C25" s="237" t="s">
        <v>647</v>
      </c>
      <c r="D25" s="144">
        <v>211</v>
      </c>
      <c r="E25" s="259" t="s">
        <v>653</v>
      </c>
    </row>
    <row r="26" spans="1:5" ht="16.5" x14ac:dyDescent="0.45">
      <c r="A26" s="83" t="s">
        <v>187</v>
      </c>
      <c r="B26" s="148" t="s">
        <v>673</v>
      </c>
      <c r="C26" s="237" t="s">
        <v>647</v>
      </c>
      <c r="D26" s="144" t="s">
        <v>674</v>
      </c>
      <c r="E26" s="259" t="s">
        <v>653</v>
      </c>
    </row>
    <row r="27" spans="1:5" ht="16.5" x14ac:dyDescent="0.45">
      <c r="A27" s="83" t="s">
        <v>187</v>
      </c>
      <c r="B27" s="9" t="s">
        <v>186</v>
      </c>
      <c r="C27" s="83" t="s">
        <v>646</v>
      </c>
      <c r="D27" s="144" t="s">
        <v>669</v>
      </c>
      <c r="E27" s="259" t="s">
        <v>653</v>
      </c>
    </row>
    <row r="28" spans="1:5" ht="16.5" x14ac:dyDescent="0.45">
      <c r="A28" s="83" t="s">
        <v>187</v>
      </c>
      <c r="B28" s="148" t="str">
        <f>+'Environmental Indicators'!B228</f>
        <v>Proforma revenues by technology</v>
      </c>
      <c r="C28" s="83" t="s">
        <v>646</v>
      </c>
      <c r="D28" s="144" t="s">
        <v>669</v>
      </c>
      <c r="E28" s="259" t="s">
        <v>653</v>
      </c>
    </row>
    <row r="29" spans="1:5" ht="16.5" x14ac:dyDescent="0.45">
      <c r="A29" s="83" t="s">
        <v>6</v>
      </c>
      <c r="B29" s="83" t="s">
        <v>661</v>
      </c>
      <c r="C29" s="83" t="s">
        <v>646</v>
      </c>
      <c r="D29" s="144" t="s">
        <v>663</v>
      </c>
      <c r="E29" s="258" t="s">
        <v>653</v>
      </c>
    </row>
    <row r="30" spans="1:5" ht="16.5" x14ac:dyDescent="0.45">
      <c r="A30" s="83" t="s">
        <v>6</v>
      </c>
      <c r="B30" s="83" t="s">
        <v>203</v>
      </c>
      <c r="C30" s="83" t="s">
        <v>647</v>
      </c>
      <c r="D30" s="144">
        <v>218</v>
      </c>
      <c r="E30" s="240" t="s">
        <v>653</v>
      </c>
    </row>
    <row r="31" spans="1:5" ht="16.5" x14ac:dyDescent="0.45">
      <c r="A31" s="83" t="s">
        <v>6</v>
      </c>
      <c r="B31" s="83" t="s">
        <v>202</v>
      </c>
      <c r="C31" s="83" t="s">
        <v>647</v>
      </c>
      <c r="D31" s="144">
        <v>268</v>
      </c>
      <c r="E31" s="240" t="s">
        <v>653</v>
      </c>
    </row>
    <row r="32" spans="1:5" ht="16.5" x14ac:dyDescent="0.45">
      <c r="A32" s="83" t="s">
        <v>6</v>
      </c>
      <c r="B32" s="83" t="s">
        <v>715</v>
      </c>
      <c r="C32" s="83" t="s">
        <v>646</v>
      </c>
      <c r="D32" s="144" t="s">
        <v>195</v>
      </c>
      <c r="E32" s="259" t="s">
        <v>653</v>
      </c>
    </row>
    <row r="33" spans="1:5" ht="16.5" x14ac:dyDescent="0.45">
      <c r="A33" s="83" t="s">
        <v>6</v>
      </c>
      <c r="B33" s="83" t="s">
        <v>672</v>
      </c>
      <c r="C33" s="83" t="s">
        <v>647</v>
      </c>
      <c r="D33" s="144">
        <v>261</v>
      </c>
      <c r="E33" s="240" t="s">
        <v>653</v>
      </c>
    </row>
    <row r="34" spans="1:5" ht="16.5" x14ac:dyDescent="0.45">
      <c r="A34" s="83" t="s">
        <v>6</v>
      </c>
      <c r="B34" s="83" t="s">
        <v>182</v>
      </c>
      <c r="C34" s="83" t="s">
        <v>646</v>
      </c>
      <c r="D34" s="144" t="s">
        <v>671</v>
      </c>
      <c r="E34" s="259" t="s">
        <v>653</v>
      </c>
    </row>
    <row r="35" spans="1:5" ht="16.5" x14ac:dyDescent="0.45">
      <c r="A35" s="83" t="s">
        <v>6</v>
      </c>
      <c r="B35" s="83" t="s">
        <v>716</v>
      </c>
      <c r="C35" s="83" t="s">
        <v>647</v>
      </c>
      <c r="D35" s="144" t="s">
        <v>717</v>
      </c>
      <c r="E35" s="240" t="s">
        <v>653</v>
      </c>
    </row>
    <row r="36" spans="1:5" ht="16.5" x14ac:dyDescent="0.45">
      <c r="A36" s="83" t="s">
        <v>6</v>
      </c>
      <c r="B36" s="146" t="s">
        <v>199</v>
      </c>
      <c r="C36" s="83" t="s">
        <v>646</v>
      </c>
      <c r="D36" s="144" t="s">
        <v>671</v>
      </c>
      <c r="E36" s="259" t="s">
        <v>653</v>
      </c>
    </row>
    <row r="37" spans="1:5" ht="16.5" x14ac:dyDescent="0.45">
      <c r="A37" s="83" t="s">
        <v>6</v>
      </c>
      <c r="B37" s="146" t="s">
        <v>718</v>
      </c>
      <c r="C37" s="83" t="s">
        <v>646</v>
      </c>
      <c r="D37" s="144" t="s">
        <v>671</v>
      </c>
      <c r="E37" s="259" t="s">
        <v>653</v>
      </c>
    </row>
    <row r="38" spans="1:5" ht="16.5" x14ac:dyDescent="0.45">
      <c r="A38" s="83" t="s">
        <v>6</v>
      </c>
      <c r="B38" s="264" t="s">
        <v>719</v>
      </c>
      <c r="C38" s="83" t="s">
        <v>646</v>
      </c>
      <c r="D38" s="144" t="s">
        <v>671</v>
      </c>
      <c r="E38" s="259" t="s">
        <v>653</v>
      </c>
    </row>
    <row r="39" spans="1:5" ht="16.5" x14ac:dyDescent="0.45">
      <c r="A39" s="83" t="s">
        <v>6</v>
      </c>
      <c r="B39" s="145" t="s">
        <v>656</v>
      </c>
      <c r="C39" s="83" t="s">
        <v>646</v>
      </c>
      <c r="D39" s="144" t="s">
        <v>671</v>
      </c>
      <c r="E39" s="258" t="s">
        <v>653</v>
      </c>
    </row>
    <row r="40" spans="1:5" ht="16.5" x14ac:dyDescent="0.45">
      <c r="A40" s="83" t="s">
        <v>6</v>
      </c>
      <c r="B40" s="265" t="s">
        <v>691</v>
      </c>
      <c r="C40" s="83" t="s">
        <v>646</v>
      </c>
      <c r="D40" s="144" t="s">
        <v>671</v>
      </c>
      <c r="E40" s="240" t="s">
        <v>653</v>
      </c>
    </row>
    <row r="41" spans="1:5" ht="16.5" x14ac:dyDescent="0.45">
      <c r="A41" s="83" t="s">
        <v>6</v>
      </c>
      <c r="B41" s="150" t="s">
        <v>192</v>
      </c>
      <c r="C41" s="83" t="s">
        <v>646</v>
      </c>
      <c r="D41" s="144" t="s">
        <v>671</v>
      </c>
      <c r="E41" s="240" t="s">
        <v>653</v>
      </c>
    </row>
    <row r="42" spans="1:5" ht="16.5" x14ac:dyDescent="0.45">
      <c r="A42" s="83" t="s">
        <v>6</v>
      </c>
      <c r="B42" s="146" t="s">
        <v>175</v>
      </c>
      <c r="C42" s="83" t="s">
        <v>646</v>
      </c>
      <c r="D42" s="144" t="s">
        <v>671</v>
      </c>
      <c r="E42" s="240" t="s">
        <v>653</v>
      </c>
    </row>
    <row r="43" spans="1:5" ht="16.5" x14ac:dyDescent="0.45">
      <c r="A43" s="83" t="s">
        <v>6</v>
      </c>
      <c r="B43" s="146" t="s">
        <v>720</v>
      </c>
      <c r="C43" s="83" t="s">
        <v>646</v>
      </c>
      <c r="D43" s="144" t="s">
        <v>671</v>
      </c>
      <c r="E43" s="240" t="s">
        <v>653</v>
      </c>
    </row>
    <row r="44" spans="1:5" ht="18" customHeight="1" x14ac:dyDescent="0.45">
      <c r="A44" s="83" t="s">
        <v>6</v>
      </c>
      <c r="B44" s="148" t="s">
        <v>721</v>
      </c>
      <c r="C44" s="83" t="s">
        <v>646</v>
      </c>
      <c r="D44" s="144" t="s">
        <v>671</v>
      </c>
      <c r="E44" s="240" t="s">
        <v>653</v>
      </c>
    </row>
    <row r="45" spans="1:5" ht="16.5" x14ac:dyDescent="0.45">
      <c r="A45" s="83" t="s">
        <v>6</v>
      </c>
      <c r="B45" s="148" t="s">
        <v>509</v>
      </c>
      <c r="C45" s="83" t="s">
        <v>646</v>
      </c>
      <c r="D45" s="144" t="s">
        <v>671</v>
      </c>
      <c r="E45" s="260" t="s">
        <v>653</v>
      </c>
    </row>
    <row r="46" spans="1:5" ht="16.5" x14ac:dyDescent="0.45">
      <c r="A46" s="83" t="s">
        <v>6</v>
      </c>
      <c r="B46" s="148" t="s">
        <v>722</v>
      </c>
      <c r="C46" s="83" t="s">
        <v>646</v>
      </c>
      <c r="D46" s="144" t="s">
        <v>671</v>
      </c>
      <c r="E46" s="259" t="s">
        <v>653</v>
      </c>
    </row>
    <row r="47" spans="1:5" ht="16.5" x14ac:dyDescent="0.45">
      <c r="A47" s="83" t="s">
        <v>6</v>
      </c>
      <c r="B47" s="148" t="s">
        <v>686</v>
      </c>
      <c r="C47" s="83" t="s">
        <v>646</v>
      </c>
      <c r="D47" s="144" t="s">
        <v>196</v>
      </c>
      <c r="E47" s="259" t="s">
        <v>653</v>
      </c>
    </row>
    <row r="48" spans="1:5" ht="16.5" x14ac:dyDescent="0.45">
      <c r="A48" s="83" t="s">
        <v>6</v>
      </c>
      <c r="B48" s="148" t="s">
        <v>723</v>
      </c>
      <c r="C48" s="83" t="s">
        <v>647</v>
      </c>
      <c r="D48" s="144">
        <v>74</v>
      </c>
      <c r="E48" s="259" t="s">
        <v>653</v>
      </c>
    </row>
    <row r="49" spans="1:5" ht="16.5" x14ac:dyDescent="0.45">
      <c r="A49" s="83" t="s">
        <v>188</v>
      </c>
      <c r="B49" s="148" t="s">
        <v>660</v>
      </c>
      <c r="C49" s="83" t="s">
        <v>646</v>
      </c>
      <c r="D49" s="144" t="s">
        <v>667</v>
      </c>
      <c r="E49" s="256" t="s">
        <v>653</v>
      </c>
    </row>
    <row r="50" spans="1:5" ht="16.5" x14ac:dyDescent="0.45">
      <c r="A50" s="83" t="s">
        <v>188</v>
      </c>
      <c r="B50" s="83" t="s">
        <v>724</v>
      </c>
      <c r="C50" s="237" t="s">
        <v>647</v>
      </c>
      <c r="D50" s="144">
        <v>360</v>
      </c>
      <c r="E50" s="256" t="s">
        <v>653</v>
      </c>
    </row>
    <row r="51" spans="1:5" ht="16.5" x14ac:dyDescent="0.45">
      <c r="A51" s="83" t="s">
        <v>188</v>
      </c>
      <c r="B51" s="83" t="s">
        <v>181</v>
      </c>
      <c r="C51" s="83" t="s">
        <v>647</v>
      </c>
      <c r="D51" s="144">
        <v>26</v>
      </c>
      <c r="E51" s="256" t="s">
        <v>653</v>
      </c>
    </row>
    <row r="52" spans="1:5" ht="16.5" x14ac:dyDescent="0.45">
      <c r="A52" s="83" t="s">
        <v>188</v>
      </c>
      <c r="B52" s="83" t="s">
        <v>183</v>
      </c>
      <c r="C52" s="83" t="s">
        <v>647</v>
      </c>
      <c r="D52" s="144" t="s">
        <v>9</v>
      </c>
      <c r="E52" s="256" t="s">
        <v>653</v>
      </c>
    </row>
    <row r="53" spans="1:5" ht="16" customHeight="1" x14ac:dyDescent="0.45">
      <c r="A53" s="83" t="s">
        <v>188</v>
      </c>
      <c r="B53" s="83" t="s">
        <v>725</v>
      </c>
      <c r="C53" s="83" t="s">
        <v>647</v>
      </c>
      <c r="D53" s="144">
        <v>45</v>
      </c>
      <c r="E53" s="256" t="s">
        <v>653</v>
      </c>
    </row>
    <row r="54" spans="1:5" ht="16.5" x14ac:dyDescent="0.45">
      <c r="A54" s="83" t="s">
        <v>188</v>
      </c>
      <c r="B54" s="83" t="s">
        <v>726</v>
      </c>
      <c r="C54" s="83" t="s">
        <v>647</v>
      </c>
      <c r="D54" s="144" t="s">
        <v>10</v>
      </c>
      <c r="E54" s="256" t="s">
        <v>653</v>
      </c>
    </row>
    <row r="55" spans="1:5" ht="16.5" x14ac:dyDescent="0.45">
      <c r="A55" s="83" t="s">
        <v>188</v>
      </c>
      <c r="B55" s="83" t="s">
        <v>727</v>
      </c>
      <c r="C55" s="83" t="s">
        <v>647</v>
      </c>
      <c r="D55" s="144">
        <v>89</v>
      </c>
      <c r="E55" s="256" t="s">
        <v>653</v>
      </c>
    </row>
    <row r="56" spans="1:5" ht="16.5" x14ac:dyDescent="0.45">
      <c r="A56" s="83" t="s">
        <v>188</v>
      </c>
      <c r="B56" s="83" t="s">
        <v>728</v>
      </c>
      <c r="C56" s="83" t="s">
        <v>647</v>
      </c>
      <c r="D56" s="144">
        <v>362</v>
      </c>
      <c r="E56" s="256" t="s">
        <v>653</v>
      </c>
    </row>
    <row r="57" spans="1:5" ht="16.5" x14ac:dyDescent="0.45">
      <c r="A57" s="83" t="s">
        <v>188</v>
      </c>
      <c r="B57" s="83" t="s">
        <v>178</v>
      </c>
      <c r="C57" s="83" t="s">
        <v>647</v>
      </c>
      <c r="D57" s="144">
        <v>117</v>
      </c>
      <c r="E57" s="259" t="s">
        <v>653</v>
      </c>
    </row>
    <row r="58" spans="1:5" ht="16.5" x14ac:dyDescent="0.45">
      <c r="A58" s="83" t="s">
        <v>188</v>
      </c>
      <c r="B58" s="83" t="s">
        <v>178</v>
      </c>
      <c r="C58" s="83" t="s">
        <v>646</v>
      </c>
      <c r="D58" s="144" t="s">
        <v>670</v>
      </c>
      <c r="E58" s="256" t="s">
        <v>653</v>
      </c>
    </row>
    <row r="59" spans="1:5" ht="16.5" x14ac:dyDescent="0.45">
      <c r="A59" s="83" t="s">
        <v>188</v>
      </c>
      <c r="B59" s="83" t="s">
        <v>729</v>
      </c>
      <c r="C59" s="83" t="s">
        <v>647</v>
      </c>
      <c r="D59" s="144">
        <v>127</v>
      </c>
      <c r="E59" s="256" t="s">
        <v>653</v>
      </c>
    </row>
    <row r="60" spans="1:5" ht="16.5" x14ac:dyDescent="0.45">
      <c r="A60" s="83" t="s">
        <v>188</v>
      </c>
      <c r="B60" s="83" t="s">
        <v>179</v>
      </c>
      <c r="C60" s="83" t="s">
        <v>647</v>
      </c>
      <c r="D60" s="144">
        <v>128</v>
      </c>
      <c r="E60" s="256" t="s">
        <v>653</v>
      </c>
    </row>
    <row r="61" spans="1:5" ht="16.5" x14ac:dyDescent="0.45">
      <c r="A61" s="83" t="s">
        <v>188</v>
      </c>
      <c r="B61" s="83" t="s">
        <v>730</v>
      </c>
      <c r="C61" s="83" t="s">
        <v>647</v>
      </c>
      <c r="D61" s="144">
        <v>76</v>
      </c>
      <c r="E61" s="256" t="s">
        <v>653</v>
      </c>
    </row>
    <row r="62" spans="1:5" ht="16.5" x14ac:dyDescent="0.45">
      <c r="A62" s="83" t="s">
        <v>188</v>
      </c>
      <c r="B62" s="145" t="s">
        <v>173</v>
      </c>
      <c r="C62" s="83" t="s">
        <v>647</v>
      </c>
      <c r="D62" s="144">
        <v>86</v>
      </c>
      <c r="E62" s="256" t="s">
        <v>653</v>
      </c>
    </row>
    <row r="63" spans="1:5" ht="16.5" x14ac:dyDescent="0.45">
      <c r="A63" s="83" t="s">
        <v>188</v>
      </c>
      <c r="B63" s="83" t="s">
        <v>707</v>
      </c>
      <c r="C63" s="83" t="s">
        <v>647</v>
      </c>
      <c r="D63" s="144">
        <v>92</v>
      </c>
      <c r="E63" s="256" t="s">
        <v>653</v>
      </c>
    </row>
    <row r="64" spans="1:5" ht="16.5" x14ac:dyDescent="0.45">
      <c r="A64" s="83" t="s">
        <v>188</v>
      </c>
      <c r="B64" s="145" t="s">
        <v>731</v>
      </c>
      <c r="C64" s="83" t="s">
        <v>647</v>
      </c>
      <c r="D64" s="144">
        <v>79</v>
      </c>
      <c r="E64" s="256" t="s">
        <v>653</v>
      </c>
    </row>
    <row r="65" spans="1:5" ht="16.5" x14ac:dyDescent="0.45">
      <c r="A65" s="83" t="s">
        <v>188</v>
      </c>
      <c r="B65" s="83" t="s">
        <v>732</v>
      </c>
      <c r="C65" s="83" t="s">
        <v>647</v>
      </c>
      <c r="D65" s="144">
        <v>137</v>
      </c>
      <c r="E65" s="256" t="s">
        <v>653</v>
      </c>
    </row>
    <row r="66" spans="1:5" ht="16.5" x14ac:dyDescent="0.45">
      <c r="A66" s="83" t="s">
        <v>188</v>
      </c>
      <c r="B66" s="145" t="s">
        <v>176</v>
      </c>
      <c r="C66" s="83" t="s">
        <v>647</v>
      </c>
      <c r="D66" s="144">
        <v>282</v>
      </c>
      <c r="E66" s="256" t="s">
        <v>653</v>
      </c>
    </row>
    <row r="67" spans="1:5" ht="16.5" x14ac:dyDescent="0.45">
      <c r="A67" s="83" t="s">
        <v>188</v>
      </c>
      <c r="B67" s="83" t="s">
        <v>537</v>
      </c>
      <c r="C67" s="83" t="s">
        <v>646</v>
      </c>
      <c r="D67" s="144" t="s">
        <v>668</v>
      </c>
      <c r="E67" s="259" t="s">
        <v>653</v>
      </c>
    </row>
    <row r="68" spans="1:5" ht="16.5" x14ac:dyDescent="0.45">
      <c r="A68" s="83" t="s">
        <v>188</v>
      </c>
      <c r="B68" s="145" t="s">
        <v>733</v>
      </c>
      <c r="C68" s="83" t="s">
        <v>647</v>
      </c>
      <c r="D68" s="144">
        <v>88</v>
      </c>
      <c r="E68" s="256" t="s">
        <v>653</v>
      </c>
    </row>
    <row r="69" spans="1:5" ht="16.5" x14ac:dyDescent="0.45">
      <c r="A69" s="83" t="s">
        <v>188</v>
      </c>
      <c r="B69" s="83" t="s">
        <v>683</v>
      </c>
      <c r="C69" s="83" t="s">
        <v>646</v>
      </c>
      <c r="D69" s="144" t="s">
        <v>196</v>
      </c>
      <c r="E69" s="256" t="s">
        <v>653</v>
      </c>
    </row>
    <row r="70" spans="1:5" ht="16.5" x14ac:dyDescent="0.45">
      <c r="A70" s="83"/>
      <c r="B70" s="146"/>
      <c r="C70" s="83"/>
      <c r="D70" s="144"/>
      <c r="E70" s="83"/>
    </row>
    <row r="71" spans="1:5" ht="16.5" x14ac:dyDescent="0.45">
      <c r="A71" s="83"/>
      <c r="B71" s="146"/>
      <c r="C71" s="83"/>
      <c r="D71" s="144"/>
      <c r="E71" s="83"/>
    </row>
    <row r="72" spans="1:5" ht="16.5" x14ac:dyDescent="0.45">
      <c r="A72" s="83"/>
      <c r="B72" s="83"/>
      <c r="C72" s="83"/>
      <c r="D72" s="83"/>
    </row>
  </sheetData>
  <mergeCells count="1">
    <mergeCell ref="A1:E1"/>
  </mergeCells>
  <phoneticPr fontId="52" type="noConversion"/>
  <hyperlinks>
    <hyperlink ref="E4" r:id="rId1" xr:uid="{58DDD55D-B14F-4AB5-8B4B-3BD686A23FDB}"/>
    <hyperlink ref="E6" location="'Environmental Indicators'!B7" display="Click Here" xr:uid="{ACB59D7E-A320-4E25-87DD-E95D91D1FBFC}"/>
    <hyperlink ref="E7:E10" r:id="rId2" display="Click Here" xr:uid="{5B531DE7-BE3E-4111-993F-0A1311C24A4C}"/>
    <hyperlink ref="E12:E13" r:id="rId3" display="Click Here" xr:uid="{56AEFD83-F947-4558-A97B-7524F1B34388}"/>
    <hyperlink ref="E12" location="'Environmental Indicators'!B167" display="Click Here" xr:uid="{FC1E376D-BE58-4FA5-BC64-C688A35515D8}"/>
    <hyperlink ref="E13" location="'Environmental Indicators'!B185" display="Click Here" xr:uid="{4D85B6E0-DFF1-442F-ABDA-1D5CC07712C1}"/>
    <hyperlink ref="E17" r:id="rId4" xr:uid="{DA9B3788-61F2-4BD0-93E6-FB9F26F286F0}"/>
    <hyperlink ref="E32" location="'Social Indicators'!B227" display="Click Here" xr:uid="{8CEA75E7-F86E-490F-92BD-71E2EEA6227D}"/>
    <hyperlink ref="E40" location="'Social Indicators'!B44" display="Click Here" xr:uid="{E085689C-DD1D-4DB9-AC67-0E1CA6422D00}"/>
    <hyperlink ref="E42" location="'Social Indicators'!B92" display="Click Here" xr:uid="{37106DAD-8310-469B-958C-F28A7495BDFA}"/>
    <hyperlink ref="E30" r:id="rId5" xr:uid="{4BAA0F94-1697-4747-BD38-8A04A9EC69B4}"/>
    <hyperlink ref="E16" location="'Environmental Indicators'!B74" display="Click Here" xr:uid="{E1A19C27-4FFE-4653-9013-4EEED05C0857}"/>
    <hyperlink ref="E17" location="'Environmental Indicators'!B130" display="Click Here" xr:uid="{17506281-CBEF-4BAD-B10C-9030B4C0D925}"/>
    <hyperlink ref="E20" r:id="rId6" xr:uid="{9DCB9A98-8B3D-4154-860E-999CEDD0A34E}"/>
    <hyperlink ref="E22" location="'Environmental Indicators'!B21" display="Click Here" xr:uid="{7BA880EC-1F45-4FE2-BE91-B40603C6AFF5}"/>
    <hyperlink ref="E51" r:id="rId7" xr:uid="{9AAB5FE2-E86C-4439-93DA-BA5F5D02A170}"/>
    <hyperlink ref="E34" location="'Social Indicators'!B3" display="Click Here" xr:uid="{0997B2DA-0729-4960-9565-15C07B5ECEA7}"/>
    <hyperlink ref="E23" location="'Environmental Indicators'!B30" display="Click Here" xr:uid="{FA8725D1-1DE3-408A-94FD-C068F1218423}"/>
    <hyperlink ref="E19" location="'Environmental Indicators'!C82" display="Click Here" xr:uid="{E728E402-EC66-496C-BFC0-B2FA4A4EB239}"/>
    <hyperlink ref="E27" location="'Environmental Indicators'!B120" display="Click Here" xr:uid="{1E493004-7E67-4880-8C24-47DB50975FAF}"/>
    <hyperlink ref="E18" location="'Environmental Indicators'!C157" display="Click Here" xr:uid="{1462FF47-5B14-409C-8FCA-DFA1B9833332}"/>
    <hyperlink ref="E41" location="'Social Indicators'!B70" display="Click Here" xr:uid="{46076623-5CD1-42BD-AB76-B947165A71EE}"/>
    <hyperlink ref="E37" location="'Social Indicators'!B105" display="Click Here" xr:uid="{D9334D7F-3877-4CF7-90D0-855496886FFB}"/>
    <hyperlink ref="E44" location="'Social Indicators'!B157" display="Click Here" xr:uid="{A8E6AE9D-1366-432D-A477-147E5CAA8C12}"/>
    <hyperlink ref="E36" location="'Social Indicators'!B192" display="Click Here" xr:uid="{AF800BD8-3D09-4E1B-A5BE-33D9FF0CB2DE}"/>
    <hyperlink ref="E38" location="'Social Indicators'!B200" display="Click Here" xr:uid="{0CC6401B-FB79-481C-AB9C-F6EB263DC301}"/>
    <hyperlink ref="E46" location="'Social Indicators'!B268" display="Click Here" xr:uid="{FF12F907-FAF6-4BCE-9F9E-2B5C9DBD881D}"/>
    <hyperlink ref="E14" r:id="rId8" xr:uid="{69788272-9ED0-4189-9591-CEA997F0773A}"/>
    <hyperlink ref="E28" location="'Environmental Indicators'!B228" display="Click Here" xr:uid="{A05AF699-D7A7-4728-A9B3-B017CFB260D0}"/>
    <hyperlink ref="E7" r:id="rId9" xr:uid="{F367F220-50F0-4FAC-BCB0-B10D6C34D523}"/>
    <hyperlink ref="E33" r:id="rId10" xr:uid="{A1B8FF2A-275C-43F4-BD5D-C51A4B43EBE6}"/>
    <hyperlink ref="E3" location="'Environmental Targets'!B1" display="Click Here" xr:uid="{FE7EC164-58B1-4F71-B792-C97D5744B74B}"/>
    <hyperlink ref="E49" location="'Governance Targets'!B1" display="Falta" xr:uid="{3E81F2DB-5282-49AF-8EB1-965F4A8DFB7F}"/>
    <hyperlink ref="E50" r:id="rId11" display="Falta" xr:uid="{5DA04C56-A34F-42A3-B469-E946E6A04A33}"/>
    <hyperlink ref="E61:E65" r:id="rId12" display="Click Here" xr:uid="{E4624A8D-9FF7-4BF8-88C9-E15D47C08D6C}"/>
    <hyperlink ref="E67" location="'Governance Indicators'!C23" display="Click Here" xr:uid="{92C9B4DC-D4D5-4022-89E0-0ADA5FF11F20}"/>
    <hyperlink ref="E68" r:id="rId13" display="Falta" xr:uid="{0A2F537E-E875-4BBD-910B-78C0E6ACDA89}"/>
    <hyperlink ref="E58" location="'Materiality methodology'!A2" display="Falta" xr:uid="{393A9C3E-E9F3-413D-9E37-CA2D826BD5F0}"/>
    <hyperlink ref="E59" r:id="rId14" display="Falta" xr:uid="{6AFDDAD7-4A31-4C83-A3F5-839A8C93D124}"/>
    <hyperlink ref="E60" r:id="rId15" xr:uid="{8B5B8450-999A-47BB-86DC-D1CC50EC9F86}"/>
    <hyperlink ref="E52" r:id="rId16" xr:uid="{069525E7-202C-4EED-9DB7-CFE534835595}"/>
    <hyperlink ref="E53" r:id="rId17" xr:uid="{2439D8C1-A623-443B-A1B6-F6E2658DE625}"/>
    <hyperlink ref="E54:E56" r:id="rId18" display="Click Here" xr:uid="{DDDE0254-B5EB-4EE0-AA8E-979E74ECF2A5}"/>
    <hyperlink ref="E29" location="'Social Targets'!B1" display="Click Here" xr:uid="{9460272E-EF1B-4A0C-8DB4-DB977E2CF574}"/>
    <hyperlink ref="E31" r:id="rId19" xr:uid="{828F7404-FAD4-49B5-A65E-9DF633999C52}"/>
    <hyperlink ref="E35" r:id="rId20" xr:uid="{F11A8C56-62C3-46E3-83E9-22C6FD482A61}"/>
    <hyperlink ref="E39" location="'Social Indicators'!B56" display="Click Here" xr:uid="{83715E30-BDC6-4A6D-87A5-A9D67BA17C74}"/>
    <hyperlink ref="E5" r:id="rId21" xr:uid="{7A9B3E61-2E49-44F8-9C51-FFDADAB5E49F}"/>
    <hyperlink ref="E11" r:id="rId22" xr:uid="{7C186E4F-7188-4B46-8E2F-F4C5ED45BD07}"/>
    <hyperlink ref="E15" r:id="rId23" xr:uid="{9384DF5C-DE51-41DC-ADDE-C951046999D8}"/>
    <hyperlink ref="E66" r:id="rId24" xr:uid="{E5C48A10-CA4B-4E14-8B04-42A2636AFA68}"/>
    <hyperlink ref="E43" location="'Social Indicators'!B174" display="Click Here" xr:uid="{54A0E2D6-2637-48AC-849D-2660DFBF31C2}"/>
    <hyperlink ref="E24" location="'Assumptions '!C15" display="Click Here" xr:uid="{AE4DC92C-196B-4892-BEA1-187080E3BD8E}"/>
    <hyperlink ref="E8" r:id="rId25" xr:uid="{A666E7A3-A936-47CA-A38E-8AFFFC507A8D}"/>
    <hyperlink ref="E9" r:id="rId26" xr:uid="{D354C714-3EE9-40D6-95D7-6797E492E822}"/>
    <hyperlink ref="E10" r:id="rId27" xr:uid="{B41AAD14-C633-437F-A3C3-38E0CA471A7B}"/>
    <hyperlink ref="E25" r:id="rId28" xr:uid="{81F0D4DA-8847-4786-9CBB-96AAB9C40C25}"/>
    <hyperlink ref="E26" r:id="rId29" xr:uid="{5C5DB7BE-035C-4731-83DB-0338BC419709}"/>
    <hyperlink ref="E45" location="'Social Indicators'!B277" display="Click Here" xr:uid="{1F140063-4024-4B8F-9F1F-7F45F706352D}"/>
    <hyperlink ref="E48" r:id="rId30" xr:uid="{CDD51246-EDEB-433D-ADCF-5E796C9914E6}"/>
    <hyperlink ref="E57" r:id="rId31" xr:uid="{27FF2A23-E609-4D10-96AF-DFB879657F50}"/>
    <hyperlink ref="E69" location="'Assumptions '!C18" display="Click Here" xr:uid="{5A657999-0243-4E2C-9A3F-30858BA638E9}"/>
    <hyperlink ref="E47" location="'Assumptions '!C20" display="Click Here" xr:uid="{F4CD9D88-F757-4240-952E-C188A4D99A92}"/>
    <hyperlink ref="E21" r:id="rId32" xr:uid="{ACB7A976-EA76-436B-8ADD-5684DCCE9832}"/>
  </hyperlinks>
  <pageMargins left="0.7" right="0.7" top="0.75" bottom="0.75" header="0.3" footer="0.3"/>
  <pageSetup paperSize="9" orientation="portrait" r:id="rId33"/>
  <tableParts count="1">
    <tablePart r:id="rId3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847F-8632-4298-A802-7F772989EDE9}">
  <dimension ref="A1:D27"/>
  <sheetViews>
    <sheetView showGridLines="0" zoomScale="60" zoomScaleNormal="60" workbookViewId="0">
      <pane ySplit="2" topLeftCell="A3" activePane="bottomLeft" state="frozen"/>
      <selection pane="bottomLeft"/>
    </sheetView>
  </sheetViews>
  <sheetFormatPr baseColWidth="10" defaultColWidth="11.453125" defaultRowHeight="14.5" x14ac:dyDescent="0.35"/>
  <cols>
    <col min="1" max="1" width="22.1796875" customWidth="1"/>
    <col min="2" max="2" width="15.26953125" customWidth="1"/>
    <col min="3" max="3" width="25.7265625" customWidth="1"/>
    <col min="4" max="4" width="103.81640625" customWidth="1"/>
  </cols>
  <sheetData>
    <row r="1" spans="1:4" ht="16.5" x14ac:dyDescent="0.45">
      <c r="A1" s="83"/>
      <c r="B1" s="83"/>
      <c r="C1" s="83"/>
      <c r="D1" s="83"/>
    </row>
    <row r="2" spans="1:4" ht="17" thickBot="1" x14ac:dyDescent="0.5">
      <c r="A2" s="83"/>
      <c r="B2" s="151" t="s">
        <v>45</v>
      </c>
      <c r="C2" s="151" t="s">
        <v>20</v>
      </c>
      <c r="D2" s="151" t="s">
        <v>204</v>
      </c>
    </row>
    <row r="3" spans="1:4" ht="66.5" thickBot="1" x14ac:dyDescent="0.5">
      <c r="A3" s="83"/>
      <c r="B3" s="152" t="s">
        <v>20</v>
      </c>
      <c r="C3" s="152" t="s">
        <v>205</v>
      </c>
      <c r="D3" s="153" t="s">
        <v>206</v>
      </c>
    </row>
    <row r="4" spans="1:4" ht="66.5" thickBot="1" x14ac:dyDescent="0.5">
      <c r="A4" s="83"/>
      <c r="B4" s="152" t="s">
        <v>20</v>
      </c>
      <c r="C4" s="152" t="s">
        <v>207</v>
      </c>
      <c r="D4" s="153" t="s">
        <v>208</v>
      </c>
    </row>
    <row r="5" spans="1:4" ht="83" thickBot="1" x14ac:dyDescent="0.5">
      <c r="A5" s="83"/>
      <c r="B5" s="152" t="s">
        <v>20</v>
      </c>
      <c r="C5" s="152" t="s">
        <v>69</v>
      </c>
      <c r="D5" s="153" t="s">
        <v>209</v>
      </c>
    </row>
    <row r="6" spans="1:4" ht="83" thickBot="1" x14ac:dyDescent="0.5">
      <c r="A6" s="83"/>
      <c r="B6" s="152" t="s">
        <v>20</v>
      </c>
      <c r="C6" s="152" t="s">
        <v>210</v>
      </c>
      <c r="D6" s="153" t="s">
        <v>211</v>
      </c>
    </row>
    <row r="7" spans="1:4" ht="17" thickBot="1" x14ac:dyDescent="0.5">
      <c r="A7" s="83"/>
      <c r="B7" s="152" t="s">
        <v>20</v>
      </c>
      <c r="C7" s="152" t="s">
        <v>212</v>
      </c>
      <c r="D7" s="153" t="s">
        <v>213</v>
      </c>
    </row>
    <row r="8" spans="1:4" ht="198.5" thickBot="1" x14ac:dyDescent="0.5">
      <c r="A8" s="83"/>
      <c r="B8" s="152" t="s">
        <v>187</v>
      </c>
      <c r="C8" s="152" t="s">
        <v>648</v>
      </c>
      <c r="D8" s="153" t="s">
        <v>649</v>
      </c>
    </row>
    <row r="9" spans="1:4" ht="66.5" thickBot="1" x14ac:dyDescent="0.5">
      <c r="A9" s="83"/>
      <c r="B9" s="152" t="s">
        <v>187</v>
      </c>
      <c r="C9" s="152" t="s">
        <v>648</v>
      </c>
      <c r="D9" s="153" t="s">
        <v>688</v>
      </c>
    </row>
    <row r="10" spans="1:4" ht="116" thickBot="1" x14ac:dyDescent="0.5">
      <c r="A10" s="83"/>
      <c r="B10" s="152" t="s">
        <v>187</v>
      </c>
      <c r="C10" s="152" t="s">
        <v>214</v>
      </c>
      <c r="D10" s="153" t="s">
        <v>215</v>
      </c>
    </row>
    <row r="11" spans="1:4" ht="66.5" thickBot="1" x14ac:dyDescent="0.5">
      <c r="A11" s="83"/>
      <c r="B11" s="152" t="s">
        <v>187</v>
      </c>
      <c r="C11" s="152" t="s">
        <v>216</v>
      </c>
      <c r="D11" s="153" t="s">
        <v>217</v>
      </c>
    </row>
    <row r="12" spans="1:4" ht="17" thickBot="1" x14ac:dyDescent="0.5">
      <c r="A12" s="83"/>
      <c r="B12" s="152" t="s">
        <v>187</v>
      </c>
      <c r="C12" s="152" t="s">
        <v>218</v>
      </c>
      <c r="D12" s="153" t="s">
        <v>219</v>
      </c>
    </row>
    <row r="13" spans="1:4" ht="33.5" thickBot="1" x14ac:dyDescent="0.5">
      <c r="A13" s="83"/>
      <c r="B13" s="152" t="s">
        <v>187</v>
      </c>
      <c r="C13" s="152" t="s">
        <v>220</v>
      </c>
      <c r="D13" s="153" t="s">
        <v>221</v>
      </c>
    </row>
    <row r="14" spans="1:4" ht="50" thickBot="1" x14ac:dyDescent="0.5">
      <c r="A14" s="83"/>
      <c r="B14" s="152" t="s">
        <v>187</v>
      </c>
      <c r="C14" s="152" t="s">
        <v>222</v>
      </c>
      <c r="D14" s="153" t="s">
        <v>223</v>
      </c>
    </row>
    <row r="15" spans="1:4" ht="247" customHeight="1" thickBot="1" x14ac:dyDescent="0.5">
      <c r="A15" s="83"/>
      <c r="B15" s="152" t="s">
        <v>187</v>
      </c>
      <c r="C15" s="152" t="s">
        <v>224</v>
      </c>
      <c r="D15" s="153" t="s">
        <v>682</v>
      </c>
    </row>
    <row r="16" spans="1:4" ht="17" thickBot="1" x14ac:dyDescent="0.5">
      <c r="A16" s="83"/>
      <c r="B16" s="152" t="s">
        <v>6</v>
      </c>
      <c r="C16" s="152" t="s">
        <v>225</v>
      </c>
      <c r="D16" s="153" t="s">
        <v>226</v>
      </c>
    </row>
    <row r="17" spans="1:4" ht="99.5" thickBot="1" x14ac:dyDescent="0.5">
      <c r="A17" s="83"/>
      <c r="B17" s="152" t="s">
        <v>188</v>
      </c>
      <c r="C17" s="152" t="s">
        <v>227</v>
      </c>
      <c r="D17" s="153" t="s">
        <v>228</v>
      </c>
    </row>
    <row r="18" spans="1:4" ht="248" thickBot="1" x14ac:dyDescent="0.5">
      <c r="A18" s="83"/>
      <c r="B18" s="152" t="s">
        <v>188</v>
      </c>
      <c r="C18" s="152" t="s">
        <v>683</v>
      </c>
      <c r="D18" s="153" t="s">
        <v>684</v>
      </c>
    </row>
    <row r="19" spans="1:4" ht="17" thickBot="1" x14ac:dyDescent="0.5">
      <c r="A19" s="83"/>
      <c r="B19" s="152" t="s">
        <v>6</v>
      </c>
      <c r="C19" s="154" t="s">
        <v>229</v>
      </c>
      <c r="D19" s="153" t="s">
        <v>230</v>
      </c>
    </row>
    <row r="20" spans="1:4" ht="66.5" thickBot="1" x14ac:dyDescent="0.5">
      <c r="A20" s="83"/>
      <c r="B20" s="152" t="s">
        <v>6</v>
      </c>
      <c r="C20" s="261" t="s">
        <v>686</v>
      </c>
      <c r="D20" s="153" t="s">
        <v>685</v>
      </c>
    </row>
    <row r="21" spans="1:4" ht="17" thickBot="1" x14ac:dyDescent="0.5">
      <c r="A21" s="83"/>
      <c r="B21" s="152" t="s">
        <v>187</v>
      </c>
      <c r="C21" s="154" t="s">
        <v>734</v>
      </c>
      <c r="D21" s="153" t="s">
        <v>735</v>
      </c>
    </row>
    <row r="22" spans="1:4" ht="83" thickBot="1" x14ac:dyDescent="0.5">
      <c r="A22" s="83"/>
      <c r="B22" s="152" t="s">
        <v>188</v>
      </c>
      <c r="C22" s="154" t="s">
        <v>736</v>
      </c>
      <c r="D22" s="153" t="s">
        <v>737</v>
      </c>
    </row>
    <row r="23" spans="1:4" ht="16.5" x14ac:dyDescent="0.45">
      <c r="A23" s="83"/>
      <c r="B23" s="83"/>
      <c r="C23" s="83"/>
      <c r="D23" s="83"/>
    </row>
    <row r="24" spans="1:4" ht="16.5" x14ac:dyDescent="0.45">
      <c r="A24" s="83"/>
      <c r="B24" s="83"/>
      <c r="C24" s="83"/>
      <c r="D24" s="83"/>
    </row>
    <row r="25" spans="1:4" ht="16.5" x14ac:dyDescent="0.45">
      <c r="A25" s="83"/>
      <c r="B25" s="83"/>
      <c r="C25" s="83"/>
      <c r="D25" s="83"/>
    </row>
    <row r="26" spans="1:4" ht="16.5" x14ac:dyDescent="0.45">
      <c r="A26" s="83"/>
      <c r="B26" s="83"/>
      <c r="C26" s="83"/>
      <c r="D26" s="145"/>
    </row>
    <row r="27" spans="1:4" x14ac:dyDescent="0.35">
      <c r="D27"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8D818-B7CA-4030-8A2B-3399B393C90C}">
  <dimension ref="A1:O256"/>
  <sheetViews>
    <sheetView showGridLines="0" zoomScale="70" zoomScaleNormal="70" workbookViewId="0"/>
  </sheetViews>
  <sheetFormatPr baseColWidth="10" defaultColWidth="11.453125" defaultRowHeight="14.5" x14ac:dyDescent="0.35"/>
  <cols>
    <col min="2" max="2" width="17.1796875" customWidth="1"/>
    <col min="3" max="3" width="118.08984375" customWidth="1"/>
    <col min="4" max="4" width="18.6328125" customWidth="1"/>
    <col min="5" max="7" width="19.1796875" style="21" customWidth="1"/>
    <col min="8" max="8" width="15.26953125" style="19" customWidth="1"/>
    <col min="9" max="9" width="13" style="19" bestFit="1" customWidth="1"/>
  </cols>
  <sheetData>
    <row r="1" spans="1:12" ht="25" x14ac:dyDescent="0.35">
      <c r="B1" s="321" t="s">
        <v>231</v>
      </c>
      <c r="C1" s="321"/>
      <c r="D1" s="321"/>
      <c r="E1" s="321"/>
      <c r="F1" s="321"/>
      <c r="G1" s="321"/>
      <c r="H1" s="321"/>
      <c r="I1" s="321"/>
      <c r="J1" s="255"/>
    </row>
    <row r="2" spans="1:12" ht="16.5" x14ac:dyDescent="0.45">
      <c r="A2" s="83"/>
      <c r="B2" s="83"/>
      <c r="C2" s="83"/>
      <c r="D2" s="83"/>
      <c r="E2" s="157"/>
      <c r="F2" s="157"/>
      <c r="G2" s="157"/>
      <c r="H2" s="147"/>
      <c r="I2" s="147"/>
    </row>
    <row r="3" spans="1:12" ht="20.5" x14ac:dyDescent="0.45">
      <c r="A3" s="83"/>
      <c r="B3" s="4"/>
      <c r="C3" s="83"/>
      <c r="D3" s="83"/>
      <c r="E3" s="157"/>
      <c r="F3" s="157"/>
      <c r="G3" s="157"/>
      <c r="H3" s="147"/>
      <c r="I3" s="147"/>
    </row>
    <row r="4" spans="1:12" ht="21" x14ac:dyDescent="0.55000000000000004">
      <c r="A4" s="83"/>
      <c r="B4" s="155" t="s">
        <v>741</v>
      </c>
      <c r="C4" s="206"/>
      <c r="D4" s="83"/>
      <c r="E4" s="157"/>
      <c r="F4" s="157"/>
      <c r="G4" s="157"/>
      <c r="H4" s="147"/>
      <c r="I4" s="147"/>
    </row>
    <row r="5" spans="1:12" ht="17" thickBot="1" x14ac:dyDescent="0.5">
      <c r="A5" s="83"/>
      <c r="B5" s="11"/>
      <c r="C5" s="83"/>
      <c r="D5" s="83"/>
      <c r="E5" s="157"/>
      <c r="F5" s="157"/>
      <c r="G5" s="157"/>
      <c r="H5" s="147"/>
      <c r="I5" s="147"/>
    </row>
    <row r="6" spans="1:12" ht="17" thickBot="1" x14ac:dyDescent="0.5">
      <c r="A6" s="83"/>
      <c r="B6" s="156" t="s">
        <v>1</v>
      </c>
      <c r="C6" s="156" t="s">
        <v>21</v>
      </c>
      <c r="D6" s="156" t="s">
        <v>232</v>
      </c>
      <c r="E6" s="74">
        <v>2025</v>
      </c>
      <c r="F6" s="74">
        <v>2024</v>
      </c>
      <c r="G6" s="74">
        <v>2023</v>
      </c>
      <c r="H6" s="74" t="s">
        <v>22</v>
      </c>
      <c r="I6" s="74" t="s">
        <v>0</v>
      </c>
    </row>
    <row r="7" spans="1:12" ht="17" thickBot="1" x14ac:dyDescent="0.5">
      <c r="A7" s="83"/>
      <c r="B7" s="117"/>
      <c r="C7" s="52"/>
      <c r="D7" s="56"/>
      <c r="E7" s="157"/>
      <c r="F7" s="57"/>
      <c r="G7" s="57"/>
      <c r="H7" s="54"/>
      <c r="I7" s="54"/>
    </row>
    <row r="8" spans="1:12" ht="17" thickBot="1" x14ac:dyDescent="0.5">
      <c r="A8" s="83"/>
      <c r="B8" s="117" t="s">
        <v>23</v>
      </c>
      <c r="C8" s="30" t="s">
        <v>233</v>
      </c>
      <c r="D8" s="30" t="s">
        <v>234</v>
      </c>
      <c r="E8" s="114">
        <v>0.390015</v>
      </c>
      <c r="F8" s="114">
        <v>0.15</v>
      </c>
      <c r="G8" s="114">
        <v>1.43</v>
      </c>
      <c r="H8" s="114">
        <f>+E8-F8</f>
        <v>0.24001500000000001</v>
      </c>
      <c r="I8" s="87">
        <f>+E8/F8-1</f>
        <v>1.6001000000000003</v>
      </c>
      <c r="L8" s="195"/>
    </row>
    <row r="9" spans="1:12" ht="17" thickBot="1" x14ac:dyDescent="0.5">
      <c r="A9" s="83"/>
      <c r="B9" s="117" t="s">
        <v>739</v>
      </c>
      <c r="C9" s="311" t="s">
        <v>738</v>
      </c>
      <c r="D9" s="311" t="s">
        <v>318</v>
      </c>
      <c r="E9" s="312">
        <v>97.1</v>
      </c>
      <c r="F9" s="312">
        <v>46.905000000000001</v>
      </c>
      <c r="G9" s="312">
        <v>131.13910000000001</v>
      </c>
      <c r="H9" s="313">
        <v>39.997500000000002</v>
      </c>
      <c r="I9" s="314">
        <v>0.85273425007994885</v>
      </c>
    </row>
    <row r="10" spans="1:12" ht="16.5" x14ac:dyDescent="0.45">
      <c r="A10" s="83"/>
      <c r="B10" s="10" t="s">
        <v>235</v>
      </c>
      <c r="C10" s="83"/>
      <c r="D10" s="83"/>
      <c r="E10" s="157"/>
      <c r="F10" s="157"/>
      <c r="G10" s="157"/>
      <c r="H10" s="147"/>
      <c r="I10" s="147"/>
    </row>
    <row r="11" spans="1:12" ht="16.5" x14ac:dyDescent="0.45">
      <c r="A11" s="83"/>
      <c r="B11" s="322" t="s">
        <v>236</v>
      </c>
      <c r="C11" s="323"/>
      <c r="D11" s="323"/>
      <c r="E11" s="323"/>
      <c r="F11" s="323"/>
      <c r="G11" s="323"/>
      <c r="H11" s="323"/>
      <c r="I11" s="323"/>
    </row>
    <row r="12" spans="1:12" ht="16.5" x14ac:dyDescent="0.45">
      <c r="A12" s="83"/>
      <c r="B12" s="158" t="s">
        <v>237</v>
      </c>
      <c r="C12" s="159"/>
      <c r="D12" s="159"/>
      <c r="E12" s="160"/>
      <c r="F12" s="160"/>
      <c r="G12" s="160"/>
      <c r="H12" s="159"/>
      <c r="I12" s="159"/>
    </row>
    <row r="13" spans="1:12" ht="16.5" x14ac:dyDescent="0.45">
      <c r="A13" s="83"/>
      <c r="B13" s="324" t="s">
        <v>740</v>
      </c>
      <c r="C13" s="325"/>
      <c r="D13" s="83"/>
      <c r="E13" s="157"/>
      <c r="F13" s="157"/>
      <c r="G13" s="157"/>
      <c r="H13" s="147"/>
      <c r="I13" s="147"/>
    </row>
    <row r="14" spans="1:12" ht="16.5" x14ac:dyDescent="0.45">
      <c r="A14" s="83"/>
      <c r="B14" s="11"/>
      <c r="C14" s="83"/>
      <c r="D14" s="83"/>
      <c r="E14" s="157"/>
      <c r="F14" s="157"/>
      <c r="G14" s="157"/>
      <c r="H14" s="147"/>
      <c r="I14" s="147"/>
    </row>
    <row r="15" spans="1:12" ht="21" x14ac:dyDescent="0.45">
      <c r="A15" s="83"/>
      <c r="B15" s="48" t="s">
        <v>238</v>
      </c>
      <c r="C15" s="207"/>
      <c r="D15" s="83"/>
      <c r="E15" s="157"/>
      <c r="F15" s="157"/>
      <c r="G15" s="157"/>
      <c r="H15" s="147"/>
      <c r="I15" s="147"/>
    </row>
    <row r="16" spans="1:12" ht="17" thickBot="1" x14ac:dyDescent="0.5">
      <c r="A16" s="83"/>
      <c r="B16" s="11"/>
      <c r="C16" s="83"/>
      <c r="D16" s="83"/>
      <c r="E16" s="157"/>
      <c r="F16" s="157"/>
      <c r="G16" s="157"/>
      <c r="H16" s="147"/>
      <c r="I16" s="147"/>
    </row>
    <row r="17" spans="1:10" ht="17" thickBot="1" x14ac:dyDescent="0.5">
      <c r="A17" s="83"/>
      <c r="B17" s="116" t="s">
        <v>1</v>
      </c>
      <c r="C17" s="74" t="s">
        <v>21</v>
      </c>
      <c r="D17" s="156" t="s">
        <v>232</v>
      </c>
      <c r="E17" s="74">
        <v>2025</v>
      </c>
      <c r="F17" s="74">
        <v>2024</v>
      </c>
      <c r="G17" s="74">
        <v>2023</v>
      </c>
      <c r="H17" s="74" t="s">
        <v>22</v>
      </c>
      <c r="I17" s="74" t="s">
        <v>0</v>
      </c>
    </row>
    <row r="18" spans="1:10" ht="17" thickBot="1" x14ac:dyDescent="0.5">
      <c r="A18" s="83"/>
      <c r="B18" s="304" t="s">
        <v>193</v>
      </c>
      <c r="C18" s="52" t="s">
        <v>239</v>
      </c>
      <c r="D18" s="56"/>
      <c r="E18" s="83"/>
      <c r="F18" s="83"/>
      <c r="G18" s="83"/>
      <c r="H18" s="83"/>
      <c r="I18" s="83"/>
    </row>
    <row r="19" spans="1:10" ht="17" thickBot="1" x14ac:dyDescent="0.5">
      <c r="A19" s="83"/>
      <c r="B19" s="83"/>
      <c r="C19" s="189" t="s">
        <v>240</v>
      </c>
      <c r="D19" s="30" t="s">
        <v>241</v>
      </c>
      <c r="E19" s="114">
        <v>1.9389400000000001</v>
      </c>
      <c r="F19" s="114">
        <v>1.710186</v>
      </c>
      <c r="G19" s="114">
        <v>1.651748</v>
      </c>
      <c r="H19" s="114">
        <f>+E19-F19</f>
        <v>0.22875400000000012</v>
      </c>
      <c r="I19" s="87">
        <f>+E19/F19-1</f>
        <v>0.13375971970300315</v>
      </c>
    </row>
    <row r="20" spans="1:10" ht="17" thickBot="1" x14ac:dyDescent="0.5">
      <c r="A20" s="83"/>
      <c r="B20" s="83"/>
      <c r="C20" s="30"/>
      <c r="D20" s="30"/>
      <c r="E20" s="114"/>
      <c r="F20" s="114"/>
      <c r="G20" s="114"/>
      <c r="H20" s="93"/>
      <c r="I20" s="87"/>
    </row>
    <row r="21" spans="1:10" ht="17" thickBot="1" x14ac:dyDescent="0.5">
      <c r="A21" s="83"/>
      <c r="B21" s="117" t="s">
        <v>27</v>
      </c>
      <c r="C21" s="13" t="s">
        <v>242</v>
      </c>
      <c r="D21" s="13"/>
      <c r="E21" s="224"/>
      <c r="F21" s="225"/>
      <c r="G21" s="225"/>
      <c r="H21" s="226"/>
      <c r="I21" s="226"/>
    </row>
    <row r="22" spans="1:10" ht="17" thickBot="1" x14ac:dyDescent="0.5">
      <c r="A22" s="83"/>
      <c r="B22" s="168"/>
      <c r="C22" s="189" t="s">
        <v>243</v>
      </c>
      <c r="D22" s="189" t="s">
        <v>241</v>
      </c>
      <c r="E22" s="114">
        <v>1.7634799999999999</v>
      </c>
      <c r="F22" s="114">
        <v>1.7978640000000001</v>
      </c>
      <c r="G22" s="114">
        <v>2.7034569999999998</v>
      </c>
      <c r="H22" s="114">
        <f>+E22-F22</f>
        <v>-3.4384000000000192E-2</v>
      </c>
      <c r="I22" s="87">
        <f>+E22/F22-1</f>
        <v>-1.9124917123875984E-2</v>
      </c>
    </row>
    <row r="23" spans="1:10" ht="17" thickBot="1" x14ac:dyDescent="0.5">
      <c r="A23" s="83"/>
      <c r="B23" s="83"/>
      <c r="C23" s="189" t="s">
        <v>244</v>
      </c>
      <c r="D23" s="189" t="s">
        <v>245</v>
      </c>
      <c r="E23" s="115">
        <v>8.6279805677129742E-2</v>
      </c>
      <c r="F23" s="115">
        <v>7.6744365100396131E-2</v>
      </c>
      <c r="G23" s="115">
        <v>0.12586875776879533</v>
      </c>
      <c r="H23" s="114">
        <f>+E23-F23</f>
        <v>9.5354405767336115E-3</v>
      </c>
      <c r="I23" s="87">
        <f>+E23/F23-1</f>
        <v>0.12424939035275684</v>
      </c>
    </row>
    <row r="24" spans="1:10" ht="16.5" x14ac:dyDescent="0.45">
      <c r="A24" s="83"/>
      <c r="B24" s="83"/>
      <c r="C24" s="83"/>
      <c r="D24" s="83"/>
      <c r="E24" s="157"/>
      <c r="F24" s="157"/>
      <c r="G24" s="157"/>
      <c r="H24" s="83"/>
      <c r="I24" s="83"/>
    </row>
    <row r="25" spans="1:10" ht="16.5" x14ac:dyDescent="0.45">
      <c r="A25" s="83"/>
      <c r="B25" s="10" t="s">
        <v>235</v>
      </c>
      <c r="C25" s="83"/>
      <c r="D25" s="83"/>
      <c r="E25" s="157"/>
      <c r="F25" s="157"/>
      <c r="G25" s="157"/>
      <c r="H25" s="83"/>
      <c r="I25" s="83"/>
    </row>
    <row r="26" spans="1:10" ht="16.5" x14ac:dyDescent="0.45">
      <c r="A26" s="83"/>
      <c r="B26" s="316" t="s">
        <v>246</v>
      </c>
      <c r="C26" s="316"/>
      <c r="D26" s="316"/>
      <c r="E26" s="316"/>
      <c r="F26" s="316"/>
      <c r="G26" s="316"/>
      <c r="H26" s="316"/>
      <c r="I26" s="316"/>
      <c r="J26" s="9"/>
    </row>
    <row r="27" spans="1:10" ht="16.5" x14ac:dyDescent="0.45">
      <c r="A27" s="83"/>
      <c r="B27" s="316" t="s">
        <v>247</v>
      </c>
      <c r="C27" s="316"/>
      <c r="D27" s="316"/>
      <c r="E27" s="316"/>
      <c r="F27" s="316"/>
      <c r="G27" s="316"/>
      <c r="H27" s="316"/>
      <c r="I27" s="316"/>
    </row>
    <row r="28" spans="1:10" ht="16.5" x14ac:dyDescent="0.45">
      <c r="A28" s="83"/>
      <c r="B28" s="316" t="s">
        <v>645</v>
      </c>
      <c r="C28" s="316"/>
      <c r="D28" s="316"/>
      <c r="E28" s="316"/>
      <c r="F28" s="316"/>
      <c r="G28" s="316"/>
      <c r="H28" s="316"/>
      <c r="I28" s="316"/>
    </row>
    <row r="29" spans="1:10" ht="16.5" x14ac:dyDescent="0.45">
      <c r="A29" s="83"/>
      <c r="B29" s="83"/>
      <c r="C29" s="83"/>
      <c r="D29" s="83"/>
      <c r="E29" s="157"/>
      <c r="F29" s="157"/>
      <c r="G29" s="157"/>
      <c r="H29" s="147"/>
      <c r="I29" s="147"/>
    </row>
    <row r="30" spans="1:10" ht="21" x14ac:dyDescent="0.45">
      <c r="A30" s="83"/>
      <c r="B30" s="155" t="s">
        <v>248</v>
      </c>
      <c r="C30" s="161"/>
      <c r="D30" s="162"/>
      <c r="E30" s="157"/>
      <c r="F30" s="157"/>
      <c r="G30" s="157"/>
      <c r="H30" s="147"/>
      <c r="I30" s="147"/>
    </row>
    <row r="31" spans="1:10" ht="16.5" x14ac:dyDescent="0.45">
      <c r="A31" s="83"/>
      <c r="B31" s="11"/>
      <c r="C31" s="83"/>
      <c r="D31" s="83"/>
      <c r="E31" s="157"/>
      <c r="F31" s="157"/>
      <c r="G31" s="157"/>
      <c r="H31" s="147"/>
      <c r="I31" s="147"/>
    </row>
    <row r="32" spans="1:10" ht="16.5" x14ac:dyDescent="0.45">
      <c r="A32" s="83"/>
      <c r="B32" s="83"/>
      <c r="C32" s="83"/>
      <c r="D32" s="83"/>
      <c r="E32" s="157"/>
      <c r="F32" s="157"/>
      <c r="G32" s="157"/>
      <c r="H32" s="147"/>
      <c r="I32" s="147"/>
    </row>
    <row r="33" spans="1:9" ht="17" thickBot="1" x14ac:dyDescent="0.5">
      <c r="A33" s="83"/>
      <c r="B33" s="7" t="s">
        <v>249</v>
      </c>
      <c r="C33" s="83"/>
      <c r="D33" s="83"/>
      <c r="E33" s="157"/>
      <c r="F33" s="157"/>
      <c r="G33" s="157"/>
      <c r="H33" s="147"/>
      <c r="I33" s="147"/>
    </row>
    <row r="34" spans="1:9" ht="17" thickBot="1" x14ac:dyDescent="0.5">
      <c r="A34" s="83"/>
      <c r="B34" s="156" t="s">
        <v>1</v>
      </c>
      <c r="C34" s="156" t="s">
        <v>21</v>
      </c>
      <c r="D34" s="156" t="s">
        <v>232</v>
      </c>
      <c r="E34" s="74">
        <v>2025</v>
      </c>
      <c r="F34" s="74">
        <v>2024</v>
      </c>
      <c r="G34" s="74">
        <v>2023</v>
      </c>
      <c r="H34" s="74" t="s">
        <v>22</v>
      </c>
      <c r="I34" s="74" t="s">
        <v>0</v>
      </c>
    </row>
    <row r="35" spans="1:9" ht="33.5" thickBot="1" x14ac:dyDescent="0.5">
      <c r="A35" s="83"/>
      <c r="B35" s="117" t="s">
        <v>690</v>
      </c>
      <c r="C35" s="52" t="s">
        <v>250</v>
      </c>
      <c r="D35" s="56"/>
      <c r="E35" s="157"/>
      <c r="F35" s="57"/>
      <c r="G35" s="57"/>
      <c r="H35" s="57"/>
      <c r="I35" s="57"/>
    </row>
    <row r="36" spans="1:9" ht="17" thickBot="1" x14ac:dyDescent="0.5">
      <c r="A36" s="83"/>
      <c r="B36" s="83"/>
      <c r="C36" s="30" t="s">
        <v>251</v>
      </c>
      <c r="D36" s="30" t="s">
        <v>28</v>
      </c>
      <c r="E36" s="82">
        <v>76</v>
      </c>
      <c r="F36" s="82">
        <v>70</v>
      </c>
      <c r="G36" s="82">
        <v>67</v>
      </c>
      <c r="H36" s="82">
        <f>+E36-F36</f>
        <v>6</v>
      </c>
      <c r="I36" s="87">
        <f>+E36/F36-1</f>
        <v>8.5714285714285632E-2</v>
      </c>
    </row>
    <row r="37" spans="1:9" ht="17" thickBot="1" x14ac:dyDescent="0.5">
      <c r="A37" s="83"/>
      <c r="B37" s="83"/>
      <c r="C37" s="30" t="s">
        <v>252</v>
      </c>
      <c r="D37" s="30" t="s">
        <v>28</v>
      </c>
      <c r="E37" s="82">
        <v>2</v>
      </c>
      <c r="F37" s="82">
        <v>2</v>
      </c>
      <c r="G37" s="82">
        <v>2</v>
      </c>
      <c r="H37" s="82">
        <f>+E37-F37</f>
        <v>0</v>
      </c>
      <c r="I37" s="87">
        <f>+E37/F37-1</f>
        <v>0</v>
      </c>
    </row>
    <row r="38" spans="1:9" ht="17" thickBot="1" x14ac:dyDescent="0.5">
      <c r="A38" s="83"/>
      <c r="B38" s="83"/>
      <c r="C38" s="30" t="s">
        <v>253</v>
      </c>
      <c r="D38" s="30" t="s">
        <v>254</v>
      </c>
      <c r="E38" s="309">
        <v>14.83</v>
      </c>
      <c r="F38" s="86">
        <v>14.82</v>
      </c>
      <c r="G38" s="86">
        <v>14.8</v>
      </c>
      <c r="H38" s="82">
        <f>+E38-F38</f>
        <v>9.9999999999997868E-3</v>
      </c>
      <c r="I38" s="87">
        <f>+E38/F38-1</f>
        <v>6.7476383265852036E-4</v>
      </c>
    </row>
    <row r="39" spans="1:9" ht="16.5" x14ac:dyDescent="0.45">
      <c r="A39" s="83"/>
      <c r="B39" s="83"/>
      <c r="C39" s="83"/>
      <c r="D39" s="83"/>
      <c r="E39" s="83"/>
      <c r="F39" s="83"/>
      <c r="G39" s="83"/>
      <c r="H39" s="147"/>
      <c r="I39" s="147"/>
    </row>
    <row r="40" spans="1:9" ht="17" thickBot="1" x14ac:dyDescent="0.5">
      <c r="A40" s="83"/>
      <c r="B40" s="83"/>
      <c r="C40" s="52" t="s">
        <v>255</v>
      </c>
      <c r="D40" s="83"/>
      <c r="E40" s="83"/>
      <c r="F40" s="83"/>
      <c r="G40" s="83"/>
      <c r="H40" s="147"/>
      <c r="I40" s="147"/>
    </row>
    <row r="41" spans="1:9" ht="17" thickBot="1" x14ac:dyDescent="0.5">
      <c r="A41" s="83"/>
      <c r="B41" s="83"/>
      <c r="C41" s="30" t="s">
        <v>256</v>
      </c>
      <c r="D41" s="30" t="s">
        <v>254</v>
      </c>
      <c r="E41" s="82">
        <v>8.1829999999999998</v>
      </c>
      <c r="F41" s="82" t="s">
        <v>29</v>
      </c>
      <c r="G41" s="82" t="s">
        <v>29</v>
      </c>
      <c r="H41" s="208" t="s">
        <v>24</v>
      </c>
      <c r="I41" s="208" t="s">
        <v>24</v>
      </c>
    </row>
    <row r="42" spans="1:9" ht="17" thickBot="1" x14ac:dyDescent="0.5">
      <c r="A42" s="83"/>
      <c r="B42" s="83"/>
      <c r="C42" s="30" t="s">
        <v>257</v>
      </c>
      <c r="D42" s="30" t="s">
        <v>254</v>
      </c>
      <c r="E42" s="82">
        <v>10.509</v>
      </c>
      <c r="F42" s="82">
        <v>10.093999999999999</v>
      </c>
      <c r="G42" s="82">
        <v>23.2</v>
      </c>
      <c r="H42" s="82">
        <f>+E42-F42</f>
        <v>0.41500000000000092</v>
      </c>
      <c r="I42" s="87">
        <f>+E42/F42-1</f>
        <v>4.1113532791757557E-2</v>
      </c>
    </row>
    <row r="43" spans="1:9" ht="16.5" x14ac:dyDescent="0.45">
      <c r="A43" s="83"/>
      <c r="B43" s="83"/>
      <c r="C43" s="9"/>
      <c r="D43" s="9"/>
      <c r="E43" s="33"/>
      <c r="F43" s="33"/>
      <c r="G43" s="33"/>
      <c r="H43" s="33"/>
      <c r="I43" s="34"/>
    </row>
    <row r="44" spans="1:9" ht="16.5" x14ac:dyDescent="0.45">
      <c r="A44" s="83"/>
      <c r="B44" s="10" t="s">
        <v>235</v>
      </c>
      <c r="C44" s="9"/>
      <c r="D44" s="9"/>
      <c r="E44" s="33"/>
      <c r="F44" s="33"/>
      <c r="G44" s="33"/>
      <c r="H44" s="33"/>
      <c r="I44" s="34"/>
    </row>
    <row r="45" spans="1:9" ht="16.5" x14ac:dyDescent="0.45">
      <c r="A45" s="83"/>
      <c r="B45" s="316" t="s">
        <v>258</v>
      </c>
      <c r="C45" s="316"/>
      <c r="D45" s="316"/>
      <c r="E45" s="316"/>
      <c r="F45" s="316"/>
      <c r="G45" s="316"/>
      <c r="H45" s="316"/>
      <c r="I45" s="316"/>
    </row>
    <row r="46" spans="1:9" ht="16.5" x14ac:dyDescent="0.45">
      <c r="A46" s="83"/>
      <c r="B46" s="316" t="s">
        <v>259</v>
      </c>
      <c r="C46" s="316"/>
      <c r="D46" s="316"/>
      <c r="E46" s="316"/>
      <c r="F46" s="316"/>
      <c r="G46" s="316"/>
      <c r="H46" s="316"/>
      <c r="I46" s="316"/>
    </row>
    <row r="47" spans="1:9" ht="16.5" x14ac:dyDescent="0.45">
      <c r="A47" s="83"/>
      <c r="B47" s="316" t="s">
        <v>260</v>
      </c>
      <c r="C47" s="316"/>
      <c r="D47" s="316"/>
      <c r="E47" s="316"/>
      <c r="F47" s="316"/>
      <c r="G47" s="316"/>
      <c r="H47" s="316"/>
      <c r="I47" s="316"/>
    </row>
    <row r="48" spans="1:9" ht="16.5" x14ac:dyDescent="0.45">
      <c r="A48" s="83"/>
      <c r="B48" s="316" t="s">
        <v>261</v>
      </c>
      <c r="C48" s="316"/>
      <c r="D48" s="316"/>
      <c r="E48" s="316"/>
      <c r="F48" s="316"/>
      <c r="G48" s="316"/>
      <c r="H48" s="316"/>
      <c r="I48" s="316"/>
    </row>
    <row r="49" spans="1:9" ht="16.5" x14ac:dyDescent="0.45">
      <c r="A49" s="83"/>
      <c r="B49" s="316" t="s">
        <v>262</v>
      </c>
      <c r="C49" s="316"/>
      <c r="D49" s="316"/>
      <c r="E49" s="316"/>
      <c r="F49" s="316"/>
      <c r="G49" s="316"/>
      <c r="H49" s="316"/>
      <c r="I49" s="316"/>
    </row>
    <row r="50" spans="1:9" ht="16.5" x14ac:dyDescent="0.45">
      <c r="A50" s="83"/>
      <c r="B50" s="83"/>
      <c r="C50" s="9"/>
      <c r="D50" s="145"/>
      <c r="E50" s="145"/>
      <c r="F50" s="145"/>
      <c r="G50" s="145"/>
      <c r="H50" s="145"/>
      <c r="I50" s="145"/>
    </row>
    <row r="51" spans="1:9" ht="16.5" x14ac:dyDescent="0.45">
      <c r="A51" s="83"/>
      <c r="B51" s="83"/>
      <c r="C51" s="9"/>
      <c r="D51" s="145"/>
      <c r="E51" s="145"/>
      <c r="F51" s="145"/>
      <c r="G51" s="145"/>
      <c r="H51" s="145"/>
      <c r="I51" s="145"/>
    </row>
    <row r="52" spans="1:9" ht="17" thickBot="1" x14ac:dyDescent="0.5">
      <c r="A52" s="83"/>
      <c r="B52" s="7" t="s">
        <v>184</v>
      </c>
      <c r="C52" s="25"/>
      <c r="D52" s="25"/>
      <c r="E52" s="25"/>
      <c r="F52" s="25"/>
      <c r="G52" s="25"/>
      <c r="H52" s="25"/>
      <c r="I52" s="25"/>
    </row>
    <row r="53" spans="1:9" ht="17" thickBot="1" x14ac:dyDescent="0.5">
      <c r="A53" s="83"/>
      <c r="B53" s="156" t="s">
        <v>1</v>
      </c>
      <c r="C53" s="156" t="s">
        <v>21</v>
      </c>
      <c r="D53" s="156" t="s">
        <v>232</v>
      </c>
      <c r="E53" s="74" t="s">
        <v>153</v>
      </c>
      <c r="F53" s="74">
        <v>2024</v>
      </c>
      <c r="G53" s="74">
        <v>2023</v>
      </c>
      <c r="H53" s="74" t="s">
        <v>22</v>
      </c>
      <c r="I53" s="74" t="s">
        <v>0</v>
      </c>
    </row>
    <row r="54" spans="1:9" ht="17" thickBot="1" x14ac:dyDescent="0.5">
      <c r="A54" s="83"/>
      <c r="B54" s="117" t="s">
        <v>30</v>
      </c>
      <c r="C54" s="119" t="s">
        <v>263</v>
      </c>
      <c r="D54" s="56" t="s">
        <v>254</v>
      </c>
      <c r="E54" s="120">
        <v>86.06</v>
      </c>
      <c r="F54" s="120">
        <v>159.36000000000001</v>
      </c>
      <c r="G54" s="120">
        <v>241.42</v>
      </c>
      <c r="H54" s="120">
        <f>+E54-G54</f>
        <v>-155.35999999999999</v>
      </c>
      <c r="I54" s="106">
        <f>+E54/G54-1</f>
        <v>-0.64352580564990469</v>
      </c>
    </row>
    <row r="55" spans="1:9" ht="17" thickBot="1" x14ac:dyDescent="0.5">
      <c r="A55" s="83"/>
      <c r="B55" s="83"/>
      <c r="C55" s="118" t="s">
        <v>264</v>
      </c>
      <c r="D55" s="30" t="s">
        <v>254</v>
      </c>
      <c r="E55" s="82">
        <v>55.56</v>
      </c>
      <c r="F55" s="82">
        <v>159.36000000000001</v>
      </c>
      <c r="G55" s="82">
        <v>184.22</v>
      </c>
      <c r="H55" s="82">
        <f>+E55-G55</f>
        <v>-128.66</v>
      </c>
      <c r="I55" s="87">
        <f>+E55/G55-1</f>
        <v>-0.69840408207577886</v>
      </c>
    </row>
    <row r="56" spans="1:9" ht="17" thickBot="1" x14ac:dyDescent="0.5">
      <c r="A56" s="83"/>
      <c r="B56" s="83"/>
      <c r="C56" s="118" t="s">
        <v>265</v>
      </c>
      <c r="D56" s="30" t="s">
        <v>254</v>
      </c>
      <c r="E56" s="82">
        <v>30.5</v>
      </c>
      <c r="F56" s="82">
        <v>0</v>
      </c>
      <c r="G56" s="82">
        <v>57.2</v>
      </c>
      <c r="H56" s="82">
        <f>+E56-G56</f>
        <v>-26.700000000000003</v>
      </c>
      <c r="I56" s="87">
        <f>+E56/G56-1</f>
        <v>-0.46678321678321677</v>
      </c>
    </row>
    <row r="57" spans="1:9" ht="16.5" x14ac:dyDescent="0.45">
      <c r="A57" s="83"/>
      <c r="B57" s="83"/>
      <c r="C57" s="25"/>
      <c r="D57" s="9"/>
      <c r="E57" s="33"/>
      <c r="F57" s="33"/>
      <c r="G57" s="33"/>
      <c r="H57" s="33"/>
      <c r="I57" s="34"/>
    </row>
    <row r="58" spans="1:9" ht="16.5" x14ac:dyDescent="0.45">
      <c r="A58" s="83"/>
      <c r="B58" s="10" t="s">
        <v>235</v>
      </c>
      <c r="C58" s="25"/>
      <c r="D58" s="9"/>
      <c r="E58" s="33"/>
      <c r="F58" s="33"/>
      <c r="G58" s="33"/>
      <c r="H58" s="33"/>
      <c r="I58" s="34"/>
    </row>
    <row r="59" spans="1:9" ht="16.5" x14ac:dyDescent="0.45">
      <c r="A59" s="83"/>
      <c r="B59" s="316" t="s">
        <v>266</v>
      </c>
      <c r="C59" s="316"/>
      <c r="D59" s="316"/>
      <c r="E59" s="316"/>
      <c r="F59" s="316"/>
      <c r="G59" s="316"/>
      <c r="H59" s="316"/>
      <c r="I59" s="316"/>
    </row>
    <row r="60" spans="1:9" ht="16.5" x14ac:dyDescent="0.45">
      <c r="A60" s="83"/>
      <c r="B60" s="316" t="s">
        <v>262</v>
      </c>
      <c r="C60" s="316"/>
      <c r="D60" s="316"/>
      <c r="E60" s="316"/>
      <c r="F60" s="316"/>
      <c r="G60" s="316"/>
      <c r="H60" s="316"/>
      <c r="I60" s="316"/>
    </row>
    <row r="61" spans="1:9" ht="16.5" x14ac:dyDescent="0.45">
      <c r="A61" s="83"/>
      <c r="B61" s="83"/>
      <c r="C61" s="37"/>
      <c r="D61" s="209"/>
      <c r="E61" s="209"/>
      <c r="F61" s="209"/>
      <c r="G61" s="209"/>
      <c r="H61" s="209"/>
      <c r="I61" s="209"/>
    </row>
    <row r="62" spans="1:9" ht="16.5" x14ac:dyDescent="0.45">
      <c r="A62" s="83"/>
      <c r="B62" s="83"/>
      <c r="C62" s="37"/>
      <c r="D62" s="209"/>
      <c r="E62" s="209"/>
      <c r="F62" s="209"/>
      <c r="G62" s="209"/>
      <c r="H62" s="209"/>
      <c r="I62" s="209"/>
    </row>
    <row r="63" spans="1:9" ht="17" thickBot="1" x14ac:dyDescent="0.5">
      <c r="A63" s="83"/>
      <c r="B63" s="7" t="s">
        <v>267</v>
      </c>
      <c r="C63" s="25"/>
      <c r="D63" s="25"/>
      <c r="E63" s="25"/>
      <c r="F63" s="25"/>
      <c r="G63" s="25"/>
      <c r="H63" s="25"/>
      <c r="I63" s="25"/>
    </row>
    <row r="64" spans="1:9" ht="17" thickBot="1" x14ac:dyDescent="0.5">
      <c r="A64" s="83"/>
      <c r="B64" s="156" t="s">
        <v>1</v>
      </c>
      <c r="C64" s="156" t="s">
        <v>268</v>
      </c>
      <c r="D64" s="156" t="s">
        <v>232</v>
      </c>
      <c r="E64" s="74">
        <v>2025</v>
      </c>
      <c r="F64"/>
      <c r="G64"/>
      <c r="H64"/>
      <c r="I64"/>
    </row>
    <row r="65" spans="1:9" ht="17" thickBot="1" x14ac:dyDescent="0.5">
      <c r="A65" s="83"/>
      <c r="B65" s="117" t="s">
        <v>31</v>
      </c>
      <c r="C65" s="119" t="s">
        <v>269</v>
      </c>
      <c r="D65" s="119" t="s">
        <v>28</v>
      </c>
      <c r="E65" s="57">
        <v>0</v>
      </c>
      <c r="F65"/>
      <c r="G65"/>
      <c r="H65"/>
      <c r="I65"/>
    </row>
    <row r="66" spans="1:9" ht="17" thickBot="1" x14ac:dyDescent="0.5">
      <c r="A66" s="83"/>
      <c r="B66" s="83"/>
      <c r="C66" s="118" t="s">
        <v>270</v>
      </c>
      <c r="D66" s="118" t="s">
        <v>28</v>
      </c>
      <c r="E66" s="55">
        <v>2</v>
      </c>
      <c r="F66"/>
      <c r="G66"/>
      <c r="H66"/>
      <c r="I66"/>
    </row>
    <row r="67" spans="1:9" ht="17" thickBot="1" x14ac:dyDescent="0.5">
      <c r="A67" s="83"/>
      <c r="B67" s="83"/>
      <c r="C67" s="118" t="s">
        <v>32</v>
      </c>
      <c r="D67" s="118" t="s">
        <v>28</v>
      </c>
      <c r="E67" s="55">
        <v>1</v>
      </c>
      <c r="F67"/>
      <c r="G67"/>
      <c r="H67"/>
      <c r="I67"/>
    </row>
    <row r="68" spans="1:9" ht="16.5" x14ac:dyDescent="0.45">
      <c r="A68" s="83"/>
      <c r="B68" s="83"/>
      <c r="C68" s="25"/>
      <c r="D68" s="25"/>
      <c r="E68" s="20"/>
      <c r="F68" s="20"/>
      <c r="G68" s="20"/>
      <c r="H68" s="33"/>
      <c r="I68" s="34"/>
    </row>
    <row r="69" spans="1:9" ht="16.5" x14ac:dyDescent="0.45">
      <c r="A69" s="83"/>
      <c r="B69" s="10" t="s">
        <v>235</v>
      </c>
      <c r="C69" s="25"/>
      <c r="D69" s="25"/>
      <c r="E69" s="20"/>
      <c r="F69" s="20"/>
      <c r="G69" s="20"/>
      <c r="H69" s="33"/>
      <c r="I69" s="34"/>
    </row>
    <row r="70" spans="1:9" ht="16.5" x14ac:dyDescent="0.45">
      <c r="A70" s="83"/>
      <c r="B70" s="316" t="s">
        <v>271</v>
      </c>
      <c r="C70" s="316"/>
      <c r="D70" s="316"/>
      <c r="E70" s="316"/>
      <c r="F70" s="316"/>
      <c r="G70" s="316"/>
      <c r="H70" s="316"/>
      <c r="I70" s="316"/>
    </row>
    <row r="71" spans="1:9" ht="16.5" x14ac:dyDescent="0.45">
      <c r="A71" s="83"/>
      <c r="B71" s="316" t="s">
        <v>262</v>
      </c>
      <c r="C71" s="316"/>
      <c r="D71" s="316"/>
      <c r="E71" s="316"/>
      <c r="F71" s="316"/>
      <c r="G71" s="316"/>
      <c r="H71" s="316"/>
      <c r="I71" s="316"/>
    </row>
    <row r="72" spans="1:9" ht="16.5" x14ac:dyDescent="0.45">
      <c r="A72" s="83"/>
      <c r="B72" s="83"/>
      <c r="C72" s="37"/>
      <c r="D72" s="209"/>
      <c r="E72" s="209"/>
      <c r="F72" s="209"/>
      <c r="G72" s="209"/>
      <c r="H72" s="209"/>
      <c r="I72" s="209"/>
    </row>
    <row r="73" spans="1:9" ht="16.5" x14ac:dyDescent="0.45">
      <c r="A73" s="83"/>
      <c r="B73" s="11"/>
      <c r="C73" s="83"/>
      <c r="D73" s="83"/>
      <c r="E73" s="157"/>
      <c r="F73" s="157"/>
      <c r="G73" s="157"/>
      <c r="H73" s="147"/>
      <c r="I73" s="147"/>
    </row>
    <row r="74" spans="1:9" ht="21" x14ac:dyDescent="0.45">
      <c r="A74" s="83"/>
      <c r="B74" s="155" t="s">
        <v>272</v>
      </c>
      <c r="C74" s="161"/>
      <c r="D74" s="83"/>
      <c r="E74" s="157"/>
      <c r="F74" s="157"/>
      <c r="G74" s="157"/>
      <c r="H74" s="147"/>
      <c r="I74" s="147"/>
    </row>
    <row r="75" spans="1:9" ht="17" thickBot="1" x14ac:dyDescent="0.5">
      <c r="A75" s="83"/>
      <c r="B75" s="11"/>
      <c r="C75" s="83"/>
      <c r="D75" s="83"/>
      <c r="E75" s="157"/>
      <c r="F75" s="157"/>
      <c r="G75" s="157"/>
      <c r="H75" s="147"/>
      <c r="I75" s="147"/>
    </row>
    <row r="76" spans="1:9" ht="17" thickBot="1" x14ac:dyDescent="0.5">
      <c r="A76" s="83"/>
      <c r="B76" s="156" t="s">
        <v>1</v>
      </c>
      <c r="C76" s="156" t="s">
        <v>21</v>
      </c>
      <c r="D76" s="156" t="s">
        <v>232</v>
      </c>
      <c r="E76" s="74">
        <v>2025</v>
      </c>
      <c r="F76" s="74">
        <v>2024</v>
      </c>
      <c r="G76" s="74">
        <v>2023</v>
      </c>
      <c r="H76" s="74" t="s">
        <v>22</v>
      </c>
      <c r="I76" s="74" t="s">
        <v>0</v>
      </c>
    </row>
    <row r="77" spans="1:9" ht="17" thickBot="1" x14ac:dyDescent="0.5">
      <c r="A77" s="83"/>
      <c r="B77" s="117" t="s">
        <v>7</v>
      </c>
      <c r="C77" s="56" t="s">
        <v>273</v>
      </c>
      <c r="D77" s="127" t="s">
        <v>0</v>
      </c>
      <c r="E77" s="128">
        <v>30</v>
      </c>
      <c r="F77" s="128">
        <v>29</v>
      </c>
      <c r="G77" s="128">
        <v>30</v>
      </c>
      <c r="H77" s="120">
        <f>+E77-F77</f>
        <v>1</v>
      </c>
      <c r="I77" s="106">
        <f>+E77/F77-1</f>
        <v>3.4482758620689724E-2</v>
      </c>
    </row>
    <row r="78" spans="1:9" ht="17" thickBot="1" x14ac:dyDescent="0.5">
      <c r="A78" s="83"/>
      <c r="B78" s="49"/>
      <c r="C78" s="30" t="s">
        <v>274</v>
      </c>
      <c r="D78" s="121" t="s">
        <v>0</v>
      </c>
      <c r="E78" s="123">
        <v>49</v>
      </c>
      <c r="F78" s="122">
        <v>47</v>
      </c>
      <c r="G78" s="122">
        <v>47</v>
      </c>
      <c r="H78" s="82">
        <f>+E78-F78</f>
        <v>2</v>
      </c>
      <c r="I78" s="87">
        <f>+E78/F78-1</f>
        <v>4.2553191489361764E-2</v>
      </c>
    </row>
    <row r="79" spans="1:9" ht="16.5" x14ac:dyDescent="0.45">
      <c r="A79" s="83"/>
      <c r="B79" s="83"/>
      <c r="C79" s="83"/>
      <c r="D79" s="83"/>
      <c r="E79" s="157"/>
      <c r="F79" s="157"/>
      <c r="G79" s="157"/>
      <c r="H79" s="147"/>
      <c r="I79" s="147"/>
    </row>
    <row r="80" spans="1:9" ht="17" thickBot="1" x14ac:dyDescent="0.5">
      <c r="A80" s="83"/>
      <c r="B80" s="11"/>
      <c r="C80" s="83"/>
      <c r="D80" s="83"/>
      <c r="E80" s="157"/>
      <c r="F80" s="157"/>
      <c r="G80" s="157"/>
      <c r="H80" s="147"/>
      <c r="I80" s="147"/>
    </row>
    <row r="81" spans="1:9" ht="17" thickBot="1" x14ac:dyDescent="0.5">
      <c r="A81" s="83"/>
      <c r="B81" s="156" t="s">
        <v>1</v>
      </c>
      <c r="C81" s="156" t="s">
        <v>21</v>
      </c>
      <c r="D81" s="156" t="s">
        <v>232</v>
      </c>
      <c r="E81" s="74">
        <v>2025</v>
      </c>
      <c r="F81" s="74">
        <v>2024</v>
      </c>
      <c r="G81" s="74">
        <v>2023</v>
      </c>
      <c r="H81" s="74" t="s">
        <v>22</v>
      </c>
      <c r="I81" s="74" t="s">
        <v>0</v>
      </c>
    </row>
    <row r="82" spans="1:9" ht="17" thickBot="1" x14ac:dyDescent="0.5">
      <c r="A82" s="83"/>
      <c r="B82" s="117" t="s">
        <v>11</v>
      </c>
      <c r="C82" s="63" t="s">
        <v>185</v>
      </c>
      <c r="D82" s="85"/>
      <c r="E82" s="210"/>
      <c r="F82" s="210"/>
      <c r="G82" s="210"/>
      <c r="H82" s="211"/>
      <c r="I82" s="211"/>
    </row>
    <row r="83" spans="1:9" ht="17" thickBot="1" x14ac:dyDescent="0.5">
      <c r="A83" s="83"/>
      <c r="B83" s="14"/>
      <c r="C83" s="30" t="s">
        <v>152</v>
      </c>
      <c r="D83" s="30" t="s">
        <v>33</v>
      </c>
      <c r="E83" s="82">
        <v>0</v>
      </c>
      <c r="F83" s="82">
        <v>0</v>
      </c>
      <c r="G83" s="82">
        <v>0</v>
      </c>
      <c r="H83" s="93" t="s">
        <v>24</v>
      </c>
      <c r="I83" s="93" t="s">
        <v>24</v>
      </c>
    </row>
    <row r="84" spans="1:9" ht="17" thickBot="1" x14ac:dyDescent="0.5">
      <c r="A84" s="83"/>
      <c r="B84" s="9"/>
      <c r="C84" s="30" t="s">
        <v>700</v>
      </c>
      <c r="D84" s="30" t="s">
        <v>33</v>
      </c>
      <c r="E84" s="55">
        <v>0</v>
      </c>
      <c r="F84" s="55">
        <v>0</v>
      </c>
      <c r="G84" s="55">
        <v>0</v>
      </c>
      <c r="H84" s="93" t="s">
        <v>24</v>
      </c>
      <c r="I84" s="93" t="s">
        <v>24</v>
      </c>
    </row>
    <row r="85" spans="1:9" ht="17" thickBot="1" x14ac:dyDescent="0.5">
      <c r="A85" s="83"/>
      <c r="B85" s="9"/>
      <c r="C85" s="30" t="s">
        <v>275</v>
      </c>
      <c r="D85" s="30" t="s">
        <v>33</v>
      </c>
      <c r="E85" s="86">
        <v>43925.295100000003</v>
      </c>
      <c r="F85" s="86">
        <v>38016.107400000001</v>
      </c>
      <c r="G85" s="86">
        <v>50876.829700000002</v>
      </c>
      <c r="H85" s="86">
        <f>+E85-F85</f>
        <v>5909.1877000000022</v>
      </c>
      <c r="I85" s="87">
        <f>+E85/F85-1</f>
        <v>0.15543905213188669</v>
      </c>
    </row>
    <row r="86" spans="1:9" ht="17" thickBot="1" x14ac:dyDescent="0.5">
      <c r="A86" s="83"/>
      <c r="B86" s="83"/>
      <c r="C86" s="30" t="s">
        <v>34</v>
      </c>
      <c r="D86" s="30" t="s">
        <v>33</v>
      </c>
      <c r="E86" s="82">
        <v>125.8009</v>
      </c>
      <c r="F86" s="82">
        <v>126.7341</v>
      </c>
      <c r="G86" s="82">
        <v>654.58109999999999</v>
      </c>
      <c r="H86" s="86">
        <f>+E86-F86</f>
        <v>-0.93319999999999936</v>
      </c>
      <c r="I86" s="87">
        <f>+E86/F86-1</f>
        <v>-7.3634483536790807E-3</v>
      </c>
    </row>
    <row r="87" spans="1:9" ht="17" thickBot="1" x14ac:dyDescent="0.5">
      <c r="A87" s="83"/>
      <c r="B87" s="83"/>
      <c r="C87" s="13" t="s">
        <v>276</v>
      </c>
      <c r="D87" s="13" t="s">
        <v>33</v>
      </c>
      <c r="E87" s="61">
        <f>+E86+E85</f>
        <v>44051.096000000005</v>
      </c>
      <c r="F87" s="61">
        <f>+F86+F85</f>
        <v>38142.841500000002</v>
      </c>
      <c r="G87" s="61">
        <f>+G86+G85</f>
        <v>51531.410800000005</v>
      </c>
      <c r="H87" s="61">
        <f>+E87-F87</f>
        <v>5908.2545000000027</v>
      </c>
      <c r="I87" s="62">
        <f>+E87/F87-1</f>
        <v>0.1548981215780687</v>
      </c>
    </row>
    <row r="88" spans="1:9" ht="17" thickBot="1" x14ac:dyDescent="0.5">
      <c r="A88" s="83"/>
      <c r="B88" s="12"/>
      <c r="C88" s="13" t="s">
        <v>277</v>
      </c>
      <c r="D88" s="13" t="s">
        <v>35</v>
      </c>
      <c r="E88" s="124">
        <v>2.0409999999999999</v>
      </c>
      <c r="F88" s="124">
        <v>1.54</v>
      </c>
      <c r="G88" s="124">
        <v>2.14</v>
      </c>
      <c r="H88" s="125">
        <f>+E88-F88</f>
        <v>0.50099999999999989</v>
      </c>
      <c r="I88" s="62">
        <f>+E88/F88-1</f>
        <v>0.32532467532467524</v>
      </c>
    </row>
    <row r="89" spans="1:9" ht="16.5" x14ac:dyDescent="0.45">
      <c r="A89" s="83"/>
      <c r="B89" s="83"/>
      <c r="C89" s="12"/>
      <c r="D89" s="12"/>
      <c r="E89" s="212"/>
      <c r="F89" s="27"/>
      <c r="G89" s="27"/>
      <c r="H89" s="147"/>
      <c r="I89" s="147"/>
    </row>
    <row r="90" spans="1:9" ht="17" thickBot="1" x14ac:dyDescent="0.5">
      <c r="A90" s="83"/>
      <c r="B90" s="11"/>
      <c r="C90" s="59" t="s">
        <v>185</v>
      </c>
      <c r="D90" s="83"/>
      <c r="E90" s="58"/>
      <c r="F90" s="157"/>
      <c r="G90" s="157"/>
      <c r="H90" s="147"/>
      <c r="I90" s="147"/>
    </row>
    <row r="91" spans="1:9" ht="17" thickBot="1" x14ac:dyDescent="0.5">
      <c r="A91" s="83"/>
      <c r="B91" s="11"/>
      <c r="C91" s="30" t="s">
        <v>220</v>
      </c>
      <c r="D91" s="30" t="s">
        <v>36</v>
      </c>
      <c r="E91" s="86">
        <v>0</v>
      </c>
      <c r="F91" s="86">
        <v>0</v>
      </c>
      <c r="G91" s="86">
        <v>0</v>
      </c>
      <c r="H91" s="93" t="s">
        <v>24</v>
      </c>
      <c r="I91" s="93" t="s">
        <v>24</v>
      </c>
    </row>
    <row r="92" spans="1:9" ht="17" thickBot="1" x14ac:dyDescent="0.5">
      <c r="A92" s="83"/>
      <c r="B92" s="11"/>
      <c r="C92" s="30" t="s">
        <v>700</v>
      </c>
      <c r="D92" s="30" t="s">
        <v>36</v>
      </c>
      <c r="E92" s="86">
        <v>0</v>
      </c>
      <c r="F92" s="86">
        <v>0</v>
      </c>
      <c r="G92" s="86">
        <v>0</v>
      </c>
      <c r="H92" s="93" t="s">
        <v>24</v>
      </c>
      <c r="I92" s="93" t="s">
        <v>24</v>
      </c>
    </row>
    <row r="93" spans="1:9" ht="17" thickBot="1" x14ac:dyDescent="0.5">
      <c r="A93" s="83"/>
      <c r="B93" s="12"/>
      <c r="C93" s="30" t="s">
        <v>275</v>
      </c>
      <c r="D93" s="30" t="s">
        <v>36</v>
      </c>
      <c r="E93" s="86">
        <v>1049.0999999999999</v>
      </c>
      <c r="F93" s="86">
        <v>908</v>
      </c>
      <c r="G93" s="86">
        <v>1215.2</v>
      </c>
      <c r="H93" s="86">
        <f>+E93-F93</f>
        <v>141.09999999999991</v>
      </c>
      <c r="I93" s="87">
        <f>+E93/F93-1</f>
        <v>0.15539647577092497</v>
      </c>
    </row>
    <row r="94" spans="1:9" ht="17" thickBot="1" x14ac:dyDescent="0.5">
      <c r="A94" s="83"/>
      <c r="B94" s="9"/>
      <c r="C94" s="30" t="s">
        <v>34</v>
      </c>
      <c r="D94" s="30" t="s">
        <v>36</v>
      </c>
      <c r="E94" s="86">
        <v>3</v>
      </c>
      <c r="F94" s="86">
        <v>3</v>
      </c>
      <c r="G94" s="86">
        <v>15.6</v>
      </c>
      <c r="H94" s="86">
        <f>+E94-F94</f>
        <v>0</v>
      </c>
      <c r="I94" s="87">
        <f>+E94/F94-1</f>
        <v>0</v>
      </c>
    </row>
    <row r="95" spans="1:9" ht="17" thickBot="1" x14ac:dyDescent="0.5">
      <c r="A95" s="83"/>
      <c r="B95" s="9"/>
      <c r="C95" s="13" t="s">
        <v>276</v>
      </c>
      <c r="D95" s="13" t="s">
        <v>36</v>
      </c>
      <c r="E95" s="61">
        <f>+E94+E93</f>
        <v>1052.0999999999999</v>
      </c>
      <c r="F95" s="61">
        <f>+F94+F93</f>
        <v>911</v>
      </c>
      <c r="G95" s="61">
        <f>+G94+G93</f>
        <v>1230.8</v>
      </c>
      <c r="H95" s="86">
        <f>+E95-F95</f>
        <v>141.09999999999991</v>
      </c>
      <c r="I95" s="87">
        <f>+E95/F95-1</f>
        <v>0.15488474204171232</v>
      </c>
    </row>
    <row r="96" spans="1:9" ht="16.5" x14ac:dyDescent="0.45">
      <c r="A96" s="83"/>
      <c r="B96" s="9"/>
      <c r="C96" s="14"/>
      <c r="D96" s="12"/>
      <c r="E96" s="212"/>
      <c r="F96" s="28"/>
      <c r="G96" s="29"/>
      <c r="H96" s="147"/>
      <c r="I96" s="147"/>
    </row>
    <row r="97" spans="1:10" ht="17" thickBot="1" x14ac:dyDescent="0.5">
      <c r="A97" s="83"/>
      <c r="B97" s="12"/>
      <c r="C97" s="63" t="s">
        <v>278</v>
      </c>
      <c r="D97" s="83"/>
      <c r="E97" s="157"/>
      <c r="F97" s="157"/>
      <c r="G97" s="157"/>
      <c r="H97" s="147"/>
      <c r="I97" s="147"/>
    </row>
    <row r="98" spans="1:10" ht="17" thickBot="1" x14ac:dyDescent="0.5">
      <c r="A98" s="83"/>
      <c r="B98" s="12"/>
      <c r="C98" s="30" t="s">
        <v>220</v>
      </c>
      <c r="D98" s="30" t="s">
        <v>0</v>
      </c>
      <c r="E98" s="93">
        <v>0</v>
      </c>
      <c r="F98" s="93">
        <v>0</v>
      </c>
      <c r="G98" s="93">
        <v>0</v>
      </c>
      <c r="H98" s="93" t="s">
        <v>24</v>
      </c>
      <c r="I98" s="93" t="s">
        <v>24</v>
      </c>
    </row>
    <row r="99" spans="1:10" ht="17" thickBot="1" x14ac:dyDescent="0.5">
      <c r="A99" s="83"/>
      <c r="B99" s="9"/>
      <c r="C99" s="30" t="s">
        <v>700</v>
      </c>
      <c r="D99" s="30" t="s">
        <v>0</v>
      </c>
      <c r="E99" s="93">
        <v>0</v>
      </c>
      <c r="F99" s="93">
        <v>0.1</v>
      </c>
      <c r="G99" s="93">
        <v>0</v>
      </c>
      <c r="H99" s="100">
        <f>+E99-F99</f>
        <v>-0.1</v>
      </c>
      <c r="I99" s="93" t="s">
        <v>24</v>
      </c>
    </row>
    <row r="100" spans="1:10" ht="17" thickBot="1" x14ac:dyDescent="0.5">
      <c r="A100" s="83"/>
      <c r="B100" s="9"/>
      <c r="C100" s="30" t="s">
        <v>275</v>
      </c>
      <c r="D100" s="30" t="s">
        <v>0</v>
      </c>
      <c r="E100" s="93">
        <v>99.714399999999998</v>
      </c>
      <c r="F100" s="93">
        <v>99.667699999999996</v>
      </c>
      <c r="G100" s="93">
        <v>98.729699999999994</v>
      </c>
      <c r="H100" s="100">
        <f>+E100-F100</f>
        <v>4.6700000000001296E-2</v>
      </c>
      <c r="I100" s="87">
        <f>+E100/F100-1</f>
        <v>4.6855701496073543E-4</v>
      </c>
    </row>
    <row r="101" spans="1:10" ht="17" thickBot="1" x14ac:dyDescent="0.5">
      <c r="A101" s="83"/>
      <c r="B101" s="83"/>
      <c r="C101" s="30" t="s">
        <v>34</v>
      </c>
      <c r="D101" s="30" t="s">
        <v>0</v>
      </c>
      <c r="E101" s="93">
        <v>0.28560000000000002</v>
      </c>
      <c r="F101" s="93">
        <v>0.33229999999999998</v>
      </c>
      <c r="G101" s="93">
        <v>1.2703</v>
      </c>
      <c r="H101" s="100">
        <f>+E101-F101</f>
        <v>-4.6699999999999964E-2</v>
      </c>
      <c r="I101" s="87">
        <f>+E101/F101-1</f>
        <v>-0.14053566054769773</v>
      </c>
    </row>
    <row r="102" spans="1:10" ht="17" thickBot="1" x14ac:dyDescent="0.5">
      <c r="A102" s="9"/>
      <c r="B102" s="83"/>
      <c r="C102" s="13" t="s">
        <v>279</v>
      </c>
      <c r="D102" s="85" t="s">
        <v>33</v>
      </c>
      <c r="E102" s="126">
        <v>67.966200000000001</v>
      </c>
      <c r="F102" s="126">
        <v>53.679699999999997</v>
      </c>
      <c r="G102" s="126">
        <v>90.330799999999996</v>
      </c>
      <c r="H102" s="61">
        <f>+E102-F102</f>
        <v>14.286500000000004</v>
      </c>
      <c r="I102" s="97">
        <f>+E102/F102-1</f>
        <v>0.26614343969880605</v>
      </c>
    </row>
    <row r="103" spans="1:10" ht="16.5" x14ac:dyDescent="0.45">
      <c r="A103" s="83"/>
      <c r="B103" s="9"/>
      <c r="C103" s="14"/>
      <c r="D103" s="14"/>
      <c r="E103" s="60"/>
      <c r="F103" s="60"/>
      <c r="G103" s="60"/>
      <c r="H103" s="213"/>
      <c r="I103" s="213"/>
    </row>
    <row r="104" spans="1:10" ht="16.5" x14ac:dyDescent="0.45">
      <c r="A104" s="83"/>
      <c r="B104" s="9"/>
      <c r="C104" s="9"/>
      <c r="D104" s="9"/>
      <c r="E104" s="9"/>
      <c r="F104" s="9"/>
      <c r="G104" s="9"/>
      <c r="H104" s="9"/>
      <c r="I104" s="9"/>
      <c r="J104" s="9"/>
    </row>
    <row r="105" spans="1:10" ht="16.5" x14ac:dyDescent="0.45">
      <c r="A105" s="83"/>
      <c r="B105" s="9"/>
      <c r="C105" s="9"/>
      <c r="D105" s="9"/>
      <c r="E105" s="9"/>
      <c r="F105" s="9"/>
      <c r="G105" s="9"/>
      <c r="H105" s="9"/>
      <c r="I105" s="9"/>
      <c r="J105" s="9"/>
    </row>
    <row r="106" spans="1:10" ht="17" thickBot="1" x14ac:dyDescent="0.5">
      <c r="A106" s="83"/>
      <c r="B106" s="9"/>
      <c r="C106" s="52" t="s">
        <v>280</v>
      </c>
      <c r="D106" s="56" t="s">
        <v>26</v>
      </c>
      <c r="E106" s="210"/>
      <c r="F106" s="57" t="s">
        <v>26</v>
      </c>
      <c r="G106" s="210"/>
      <c r="H106" s="211"/>
      <c r="I106" s="211"/>
    </row>
    <row r="107" spans="1:10" ht="17" thickBot="1" x14ac:dyDescent="0.5">
      <c r="A107" s="83"/>
      <c r="B107" s="9"/>
      <c r="C107" s="30" t="s">
        <v>281</v>
      </c>
      <c r="D107" s="30" t="s">
        <v>37</v>
      </c>
      <c r="E107" s="86">
        <v>18880.555555555999</v>
      </c>
      <c r="F107" s="86">
        <v>14911</v>
      </c>
      <c r="G107" s="86">
        <v>25092</v>
      </c>
      <c r="H107" s="86">
        <f t="shared" ref="H107:H112" si="0">+E107-F107</f>
        <v>3969.5555555559986</v>
      </c>
      <c r="I107" s="87">
        <f t="shared" ref="I107:I112" si="1">+E107/F107-1</f>
        <v>0.26621658879726362</v>
      </c>
    </row>
    <row r="108" spans="1:10" ht="17" thickBot="1" x14ac:dyDescent="0.5">
      <c r="A108" s="83"/>
      <c r="B108" s="11"/>
      <c r="C108" s="30" t="s">
        <v>282</v>
      </c>
      <c r="D108" s="30" t="s">
        <v>37</v>
      </c>
      <c r="E108" s="86">
        <v>5796154</v>
      </c>
      <c r="F108" s="86">
        <v>4900258</v>
      </c>
      <c r="G108" s="86">
        <v>6198430</v>
      </c>
      <c r="H108" s="86">
        <f t="shared" si="0"/>
        <v>895896</v>
      </c>
      <c r="I108" s="87">
        <f t="shared" si="1"/>
        <v>0.18282629200340073</v>
      </c>
    </row>
    <row r="109" spans="1:10" ht="17" thickBot="1" x14ac:dyDescent="0.5">
      <c r="A109" s="83"/>
      <c r="B109" s="11"/>
      <c r="C109" s="30" t="s">
        <v>283</v>
      </c>
      <c r="D109" s="30" t="s">
        <v>37</v>
      </c>
      <c r="E109" s="86">
        <v>15786689</v>
      </c>
      <c r="F109" s="86">
        <v>19738295</v>
      </c>
      <c r="G109" s="86">
        <v>17923726</v>
      </c>
      <c r="H109" s="86">
        <f t="shared" si="0"/>
        <v>-3951606</v>
      </c>
      <c r="I109" s="87">
        <f t="shared" si="1"/>
        <v>-0.20019996661312434</v>
      </c>
    </row>
    <row r="110" spans="1:10" ht="17" thickBot="1" x14ac:dyDescent="0.4">
      <c r="A110" s="12"/>
      <c r="B110" s="11"/>
      <c r="C110" s="30" t="s">
        <v>284</v>
      </c>
      <c r="D110" s="30" t="s">
        <v>37</v>
      </c>
      <c r="E110" s="86">
        <v>12236400</v>
      </c>
      <c r="F110" s="86">
        <v>10595242</v>
      </c>
      <c r="G110" s="86">
        <v>11434280</v>
      </c>
      <c r="H110" s="86">
        <f t="shared" si="0"/>
        <v>1641158</v>
      </c>
      <c r="I110" s="87">
        <f t="shared" si="1"/>
        <v>0.15489575415077828</v>
      </c>
    </row>
    <row r="111" spans="1:10" ht="17" thickBot="1" x14ac:dyDescent="0.5">
      <c r="A111" s="83"/>
      <c r="B111" s="83"/>
      <c r="C111" s="30" t="s">
        <v>285</v>
      </c>
      <c r="D111" s="30" t="s">
        <v>37</v>
      </c>
      <c r="E111" s="86">
        <v>94816.751000000018</v>
      </c>
      <c r="F111" s="86">
        <v>130131</v>
      </c>
      <c r="G111" s="86">
        <v>125838.03100000002</v>
      </c>
      <c r="H111" s="86">
        <f t="shared" si="0"/>
        <v>-35314.248999999982</v>
      </c>
      <c r="I111" s="87">
        <f t="shared" si="1"/>
        <v>-0.2713746071266645</v>
      </c>
    </row>
    <row r="112" spans="1:10" ht="17" thickBot="1" x14ac:dyDescent="0.5">
      <c r="A112" s="83"/>
      <c r="B112" s="83"/>
      <c r="C112" s="30" t="s">
        <v>286</v>
      </c>
      <c r="D112" s="30" t="s">
        <v>287</v>
      </c>
      <c r="E112" s="86">
        <v>1833017</v>
      </c>
      <c r="F112" s="86">
        <v>2029524</v>
      </c>
      <c r="G112" s="86">
        <v>2125564</v>
      </c>
      <c r="H112" s="86">
        <f t="shared" si="0"/>
        <v>-196507</v>
      </c>
      <c r="I112" s="87">
        <f t="shared" si="1"/>
        <v>-9.6824181433676104E-2</v>
      </c>
    </row>
    <row r="113" spans="1:9" ht="17" thickBot="1" x14ac:dyDescent="0.5">
      <c r="A113" s="83"/>
      <c r="B113" s="83"/>
      <c r="C113" s="30" t="s">
        <v>288</v>
      </c>
      <c r="D113" s="30" t="s">
        <v>289</v>
      </c>
      <c r="E113" s="55">
        <v>100</v>
      </c>
      <c r="F113" s="55">
        <v>100</v>
      </c>
      <c r="G113" s="55">
        <v>100</v>
      </c>
      <c r="H113" s="86"/>
      <c r="I113" s="87"/>
    </row>
    <row r="114" spans="1:9" ht="17" thickBot="1" x14ac:dyDescent="0.5">
      <c r="A114" s="83"/>
      <c r="B114" s="83"/>
      <c r="C114" s="30" t="s">
        <v>290</v>
      </c>
      <c r="D114" s="30" t="s">
        <v>0</v>
      </c>
      <c r="E114" s="100">
        <f>0.0657*100</f>
        <v>6.5699999999999994</v>
      </c>
      <c r="F114" s="100">
        <v>5.79</v>
      </c>
      <c r="G114" s="100">
        <v>5.3</v>
      </c>
      <c r="H114" s="100">
        <f>+E114-F114</f>
        <v>0.77999999999999936</v>
      </c>
      <c r="I114" s="87">
        <f>+E114/F114-1</f>
        <v>0.13471502590673556</v>
      </c>
    </row>
    <row r="115" spans="1:9" ht="16.5" x14ac:dyDescent="0.45">
      <c r="A115" s="83"/>
      <c r="B115" s="83"/>
      <c r="C115" s="83"/>
      <c r="D115" s="83"/>
      <c r="E115" s="157"/>
      <c r="F115" s="157"/>
      <c r="G115" s="157"/>
      <c r="H115" s="147"/>
      <c r="I115" s="147"/>
    </row>
    <row r="116" spans="1:9" ht="16.5" x14ac:dyDescent="0.45">
      <c r="A116" s="83"/>
      <c r="B116" s="83"/>
      <c r="C116" s="83"/>
      <c r="D116" s="83"/>
      <c r="E116" s="157"/>
      <c r="F116" s="157"/>
      <c r="G116" s="157"/>
      <c r="H116" s="147"/>
      <c r="I116" s="147"/>
    </row>
    <row r="117" spans="1:9" ht="21" x14ac:dyDescent="0.45">
      <c r="A117" s="83"/>
      <c r="B117" s="155" t="s">
        <v>658</v>
      </c>
      <c r="C117" s="161"/>
      <c r="D117" s="165"/>
      <c r="E117" s="310"/>
      <c r="F117" s="157"/>
      <c r="G117" s="157"/>
      <c r="H117" s="147"/>
      <c r="I117" s="147"/>
    </row>
    <row r="118" spans="1:9" ht="17" thickBot="1" x14ac:dyDescent="0.5">
      <c r="A118" s="83"/>
      <c r="B118" s="11"/>
      <c r="C118" s="83"/>
      <c r="D118" s="83"/>
      <c r="E118" s="157"/>
      <c r="F118" s="157"/>
      <c r="G118" s="157"/>
      <c r="H118" s="147"/>
      <c r="I118" s="147"/>
    </row>
    <row r="119" spans="1:9" ht="17" thickBot="1" x14ac:dyDescent="0.5">
      <c r="A119" s="83"/>
      <c r="B119" s="156" t="s">
        <v>1</v>
      </c>
      <c r="C119" s="156" t="s">
        <v>21</v>
      </c>
      <c r="D119" s="156" t="s">
        <v>232</v>
      </c>
      <c r="E119" s="77">
        <v>2025</v>
      </c>
      <c r="F119" s="77">
        <v>2024</v>
      </c>
      <c r="G119" s="77">
        <v>2023</v>
      </c>
      <c r="H119" s="77" t="s">
        <v>22</v>
      </c>
      <c r="I119" s="77" t="s">
        <v>0</v>
      </c>
    </row>
    <row r="120" spans="1:9" ht="17" thickBot="1" x14ac:dyDescent="0.5">
      <c r="A120" s="83"/>
      <c r="B120" s="117" t="s">
        <v>12</v>
      </c>
      <c r="C120" s="52" t="s">
        <v>190</v>
      </c>
      <c r="D120" s="134"/>
      <c r="E120" s="157"/>
      <c r="F120" s="57"/>
      <c r="G120" s="57"/>
      <c r="H120" s="211"/>
      <c r="I120" s="211"/>
    </row>
    <row r="121" spans="1:9" ht="17" thickBot="1" x14ac:dyDescent="0.5">
      <c r="A121" s="83"/>
      <c r="B121" s="49"/>
      <c r="C121" s="30" t="s">
        <v>291</v>
      </c>
      <c r="D121" s="118" t="s">
        <v>0</v>
      </c>
      <c r="E121" s="55">
        <v>0</v>
      </c>
      <c r="F121" s="55">
        <v>0</v>
      </c>
      <c r="G121" s="55">
        <v>0</v>
      </c>
      <c r="H121" s="214"/>
      <c r="I121" s="214"/>
    </row>
    <row r="122" spans="1:9" ht="17" thickBot="1" x14ac:dyDescent="0.5">
      <c r="A122" s="83"/>
      <c r="B122" s="9"/>
      <c r="C122" s="30" t="s">
        <v>292</v>
      </c>
      <c r="D122" s="118" t="s">
        <v>0</v>
      </c>
      <c r="E122" s="82">
        <v>82.4</v>
      </c>
      <c r="F122" s="55">
        <v>90</v>
      </c>
      <c r="G122" s="55">
        <v>92.2</v>
      </c>
      <c r="H122" s="86">
        <f>+E122-F122</f>
        <v>-7.5999999999999943</v>
      </c>
      <c r="I122" s="87">
        <f>+E122/F122-1</f>
        <v>-8.4444444444444433E-2</v>
      </c>
    </row>
    <row r="123" spans="1:9" ht="16.5" x14ac:dyDescent="0.45">
      <c r="A123" s="83"/>
      <c r="B123" s="9"/>
      <c r="C123" s="49"/>
      <c r="D123" s="188"/>
      <c r="E123" s="64"/>
      <c r="F123" s="65"/>
      <c r="G123" s="65"/>
      <c r="H123" s="31"/>
      <c r="I123" s="34"/>
    </row>
    <row r="124" spans="1:9" ht="17" thickBot="1" x14ac:dyDescent="0.5">
      <c r="A124" s="83"/>
      <c r="B124" s="83"/>
      <c r="C124" s="52" t="s">
        <v>293</v>
      </c>
      <c r="D124" s="119"/>
      <c r="E124" s="57"/>
      <c r="F124" s="57"/>
      <c r="G124" s="57"/>
      <c r="H124" s="215"/>
      <c r="I124" s="147"/>
    </row>
    <row r="125" spans="1:9" ht="17" thickBot="1" x14ac:dyDescent="0.5">
      <c r="A125" s="83"/>
      <c r="B125" s="9"/>
      <c r="C125" s="30" t="s">
        <v>294</v>
      </c>
      <c r="D125" s="118" t="s">
        <v>0</v>
      </c>
      <c r="E125" s="82">
        <v>92.4</v>
      </c>
      <c r="F125" s="55">
        <v>96</v>
      </c>
      <c r="G125" s="82">
        <v>96</v>
      </c>
      <c r="H125" s="86">
        <f>+E125-F125</f>
        <v>-3.5999999999999943</v>
      </c>
      <c r="I125" s="87">
        <f>+E125/F125-1</f>
        <v>-3.7499999999999978E-2</v>
      </c>
    </row>
    <row r="126" spans="1:9" ht="17" thickBot="1" x14ac:dyDescent="0.5">
      <c r="A126" s="83"/>
      <c r="B126" s="9"/>
      <c r="C126" s="30" t="s">
        <v>295</v>
      </c>
      <c r="D126" s="118" t="s">
        <v>0</v>
      </c>
      <c r="E126" s="82">
        <v>79</v>
      </c>
      <c r="F126" s="55">
        <v>87</v>
      </c>
      <c r="G126" s="82">
        <v>90.7</v>
      </c>
      <c r="H126" s="86">
        <f>+E126-F126</f>
        <v>-8</v>
      </c>
      <c r="I126" s="87">
        <f>+E126/F126-1</f>
        <v>-9.1954022988505746E-2</v>
      </c>
    </row>
    <row r="127" spans="1:9" ht="17" thickBot="1" x14ac:dyDescent="0.5">
      <c r="A127" s="83"/>
      <c r="B127" s="83"/>
      <c r="C127" s="13" t="s">
        <v>296</v>
      </c>
      <c r="D127" s="118" t="s">
        <v>0</v>
      </c>
      <c r="E127" s="82">
        <v>82.4</v>
      </c>
      <c r="F127" s="55">
        <v>90</v>
      </c>
      <c r="G127" s="82">
        <v>92.2</v>
      </c>
      <c r="H127" s="86">
        <f>+E127-F127</f>
        <v>-7.5999999999999943</v>
      </c>
      <c r="I127" s="87">
        <f>+E127/F127-1</f>
        <v>-8.4444444444444433E-2</v>
      </c>
    </row>
    <row r="128" spans="1:9" ht="16.5" x14ac:dyDescent="0.45">
      <c r="A128" s="83"/>
      <c r="B128" s="83"/>
      <c r="C128" s="83"/>
      <c r="D128" s="83"/>
      <c r="E128" s="157"/>
      <c r="F128" s="157"/>
      <c r="G128" s="157"/>
      <c r="H128" s="147"/>
      <c r="I128" s="147"/>
    </row>
    <row r="129" spans="1:9" ht="16.5" x14ac:dyDescent="0.45">
      <c r="A129" s="83"/>
      <c r="B129" s="83"/>
      <c r="C129" s="83"/>
      <c r="D129" s="83"/>
      <c r="E129" s="157"/>
      <c r="F129" s="157"/>
      <c r="G129" s="157"/>
      <c r="H129" s="147"/>
      <c r="I129" s="147"/>
    </row>
    <row r="130" spans="1:9" ht="21" x14ac:dyDescent="0.45">
      <c r="A130" s="83"/>
      <c r="B130" s="155" t="s">
        <v>297</v>
      </c>
      <c r="C130" s="161"/>
      <c r="D130" s="83"/>
      <c r="E130" s="157"/>
      <c r="F130" s="157"/>
      <c r="G130" s="157"/>
      <c r="H130" s="147"/>
      <c r="I130" s="147"/>
    </row>
    <row r="131" spans="1:9" ht="20" x14ac:dyDescent="0.45">
      <c r="A131" s="83"/>
      <c r="B131" s="164"/>
      <c r="C131" s="165"/>
      <c r="D131" s="83"/>
      <c r="E131" s="157"/>
      <c r="F131" s="157"/>
      <c r="G131" s="157"/>
      <c r="H131" s="147"/>
      <c r="I131" s="147"/>
    </row>
    <row r="132" spans="1:9" ht="17" thickBot="1" x14ac:dyDescent="0.5">
      <c r="A132" s="83"/>
      <c r="B132" s="7" t="s">
        <v>298</v>
      </c>
      <c r="C132" s="83"/>
      <c r="D132" s="83"/>
      <c r="E132" s="157"/>
      <c r="F132" s="157"/>
      <c r="G132" s="157"/>
      <c r="H132" s="147"/>
      <c r="I132" s="147"/>
    </row>
    <row r="133" spans="1:9" ht="17" thickBot="1" x14ac:dyDescent="0.5">
      <c r="A133" s="83"/>
      <c r="B133" s="156" t="s">
        <v>1</v>
      </c>
      <c r="C133" s="156" t="s">
        <v>21</v>
      </c>
      <c r="D133" s="156" t="s">
        <v>232</v>
      </c>
      <c r="E133" s="74">
        <v>2025</v>
      </c>
      <c r="F133" s="74">
        <v>2024</v>
      </c>
      <c r="G133" s="74">
        <v>2023</v>
      </c>
      <c r="H133" s="74" t="s">
        <v>22</v>
      </c>
      <c r="I133" s="74" t="s">
        <v>0</v>
      </c>
    </row>
    <row r="134" spans="1:9" ht="17" thickBot="1" x14ac:dyDescent="0.5">
      <c r="A134" s="83"/>
      <c r="B134" s="117" t="s">
        <v>38</v>
      </c>
      <c r="C134" s="52" t="s">
        <v>299</v>
      </c>
      <c r="D134" s="56"/>
      <c r="E134" s="157"/>
      <c r="F134" s="57"/>
      <c r="G134" s="57"/>
      <c r="H134" s="54"/>
      <c r="I134" s="54"/>
    </row>
    <row r="135" spans="1:9" ht="17" thickBot="1" x14ac:dyDescent="0.5">
      <c r="A135" s="83"/>
      <c r="B135" s="83"/>
      <c r="C135" s="13" t="s">
        <v>300</v>
      </c>
      <c r="D135" s="30"/>
      <c r="E135" s="55"/>
      <c r="F135" s="55"/>
      <c r="G135" s="55"/>
      <c r="H135" s="113"/>
      <c r="I135" s="113"/>
    </row>
    <row r="136" spans="1:9" ht="17" thickBot="1" x14ac:dyDescent="0.5">
      <c r="A136" s="83"/>
      <c r="B136" s="83"/>
      <c r="C136" s="56" t="s">
        <v>220</v>
      </c>
      <c r="D136" s="30" t="s">
        <v>301</v>
      </c>
      <c r="E136" s="55">
        <v>0</v>
      </c>
      <c r="F136" s="55">
        <v>0</v>
      </c>
      <c r="G136" s="55">
        <v>0</v>
      </c>
      <c r="H136" s="86">
        <f>+E136-F136</f>
        <v>0</v>
      </c>
      <c r="I136" s="87" t="s">
        <v>24</v>
      </c>
    </row>
    <row r="137" spans="1:9" ht="17" thickBot="1" x14ac:dyDescent="0.5">
      <c r="A137" s="83"/>
      <c r="B137" s="83"/>
      <c r="C137" s="30" t="s">
        <v>275</v>
      </c>
      <c r="D137" s="99" t="s">
        <v>39</v>
      </c>
      <c r="E137" s="86">
        <v>1272</v>
      </c>
      <c r="F137" s="86">
        <v>1101</v>
      </c>
      <c r="G137" s="86">
        <v>1469</v>
      </c>
      <c r="H137" s="86">
        <f>+E137-F137</f>
        <v>171</v>
      </c>
      <c r="I137" s="87">
        <f>+E137/F137-1</f>
        <v>0.15531335149863756</v>
      </c>
    </row>
    <row r="138" spans="1:9" ht="17" thickBot="1" x14ac:dyDescent="0.5">
      <c r="A138" s="83"/>
      <c r="B138" s="83"/>
      <c r="C138" s="30" t="s">
        <v>34</v>
      </c>
      <c r="D138" s="30" t="s">
        <v>301</v>
      </c>
      <c r="E138" s="93">
        <v>2.4</v>
      </c>
      <c r="F138" s="93">
        <v>2.31</v>
      </c>
      <c r="G138" s="93">
        <v>14</v>
      </c>
      <c r="H138" s="86">
        <f>+E138-F138</f>
        <v>8.9999999999999858E-2</v>
      </c>
      <c r="I138" s="87">
        <f>+E138/F138-1</f>
        <v>3.8961038961038863E-2</v>
      </c>
    </row>
    <row r="139" spans="1:9" ht="16.5" x14ac:dyDescent="0.45">
      <c r="A139" s="83"/>
      <c r="B139" s="83"/>
      <c r="C139" s="49"/>
      <c r="D139" s="49"/>
      <c r="E139" s="66"/>
      <c r="F139" s="66"/>
      <c r="G139" s="66"/>
      <c r="H139" s="50"/>
      <c r="I139" s="51"/>
    </row>
    <row r="140" spans="1:9" ht="17" thickBot="1" x14ac:dyDescent="0.5">
      <c r="A140" s="83"/>
      <c r="B140" s="83"/>
      <c r="C140" s="52" t="s">
        <v>302</v>
      </c>
      <c r="D140" s="52"/>
      <c r="E140" s="52"/>
      <c r="F140" s="53"/>
      <c r="G140" s="53"/>
      <c r="H140" s="54"/>
      <c r="I140" s="54"/>
    </row>
    <row r="141" spans="1:9" ht="17" thickBot="1" x14ac:dyDescent="0.5">
      <c r="A141" s="83"/>
      <c r="B141" s="83"/>
      <c r="C141" s="30" t="s">
        <v>303</v>
      </c>
      <c r="D141" s="30" t="s">
        <v>301</v>
      </c>
      <c r="E141" s="86">
        <v>1227</v>
      </c>
      <c r="F141" s="86">
        <v>2496.9</v>
      </c>
      <c r="G141" s="86">
        <v>3225</v>
      </c>
      <c r="H141" s="86">
        <f>+E141-F141</f>
        <v>-1269.9000000000001</v>
      </c>
      <c r="I141" s="87">
        <f>+E141/F141-1</f>
        <v>-0.50859065240898715</v>
      </c>
    </row>
    <row r="142" spans="1:9" ht="16.5" x14ac:dyDescent="0.45">
      <c r="A142" s="83"/>
      <c r="B142" s="83"/>
      <c r="C142" s="49"/>
      <c r="D142" s="49"/>
      <c r="E142" s="50"/>
      <c r="F142" s="50"/>
      <c r="G142" s="50"/>
      <c r="H142" s="50"/>
      <c r="I142" s="51"/>
    </row>
    <row r="143" spans="1:9" ht="17" thickBot="1" x14ac:dyDescent="0.5">
      <c r="A143" s="83"/>
      <c r="B143" s="83"/>
      <c r="C143" s="52" t="s">
        <v>304</v>
      </c>
      <c r="D143" s="52"/>
      <c r="E143" s="210"/>
      <c r="F143" s="53"/>
      <c r="G143" s="53"/>
      <c r="H143" s="54"/>
      <c r="I143" s="54"/>
    </row>
    <row r="144" spans="1:9" ht="17" thickBot="1" x14ac:dyDescent="0.5">
      <c r="A144" s="83"/>
      <c r="B144" s="83"/>
      <c r="C144" s="30" t="s">
        <v>305</v>
      </c>
      <c r="D144" s="30" t="s">
        <v>301</v>
      </c>
      <c r="E144" s="86">
        <v>0</v>
      </c>
      <c r="F144" s="86">
        <v>0</v>
      </c>
      <c r="G144" s="86">
        <v>0</v>
      </c>
      <c r="H144" s="86">
        <f>+E144-F144</f>
        <v>0</v>
      </c>
      <c r="I144" s="87" t="s">
        <v>24</v>
      </c>
    </row>
    <row r="145" spans="1:9" ht="17" thickBot="1" x14ac:dyDescent="0.5">
      <c r="A145" s="83"/>
      <c r="B145" s="83"/>
      <c r="C145" s="30" t="s">
        <v>306</v>
      </c>
      <c r="D145" s="30" t="s">
        <v>301</v>
      </c>
      <c r="E145" s="129">
        <v>0.14000000000000001</v>
      </c>
      <c r="F145" s="129">
        <v>7.0000000000000001E-3</v>
      </c>
      <c r="G145" s="129">
        <v>4.0000000000000001E-3</v>
      </c>
      <c r="H145" s="129">
        <f>+E145-F145</f>
        <v>0.13300000000000001</v>
      </c>
      <c r="I145" s="87"/>
    </row>
    <row r="146" spans="1:9" ht="17" thickBot="1" x14ac:dyDescent="0.5">
      <c r="A146" s="83"/>
      <c r="B146" s="83"/>
      <c r="C146" s="30" t="s">
        <v>307</v>
      </c>
      <c r="D146" s="30" t="s">
        <v>301</v>
      </c>
      <c r="E146" s="129">
        <v>4.3999999999999997E-2</v>
      </c>
      <c r="F146" s="129">
        <v>0.05</v>
      </c>
      <c r="G146" s="129">
        <v>0.151</v>
      </c>
      <c r="H146" s="129">
        <f>+E146-F146</f>
        <v>-6.0000000000000053E-3</v>
      </c>
      <c r="I146" s="87">
        <f>+E146/F146-1</f>
        <v>-0.12000000000000011</v>
      </c>
    </row>
    <row r="147" spans="1:9" ht="17" thickBot="1" x14ac:dyDescent="0.5">
      <c r="A147" s="83"/>
      <c r="B147" s="83"/>
      <c r="C147" s="30" t="s">
        <v>308</v>
      </c>
      <c r="D147" s="30" t="s">
        <v>301</v>
      </c>
      <c r="E147" s="86">
        <v>0</v>
      </c>
      <c r="F147" s="86">
        <v>0</v>
      </c>
      <c r="G147" s="86">
        <v>0</v>
      </c>
      <c r="H147" s="129"/>
      <c r="I147" s="87"/>
    </row>
    <row r="148" spans="1:9" ht="17" thickBot="1" x14ac:dyDescent="0.5">
      <c r="A148" s="83"/>
      <c r="B148" s="83"/>
      <c r="C148" s="30" t="s">
        <v>309</v>
      </c>
      <c r="D148" s="30" t="s">
        <v>301</v>
      </c>
      <c r="E148" s="129">
        <v>0.27</v>
      </c>
      <c r="F148" s="129">
        <v>0.36399999999999999</v>
      </c>
      <c r="G148" s="129">
        <v>0.434</v>
      </c>
      <c r="H148" s="129">
        <f>+E148-F148</f>
        <v>-9.3999999999999972E-2</v>
      </c>
      <c r="I148" s="87">
        <f>+E148/F148-1</f>
        <v>-0.25824175824175821</v>
      </c>
    </row>
    <row r="149" spans="1:9" ht="17" thickBot="1" x14ac:dyDescent="0.5">
      <c r="A149" s="83"/>
      <c r="B149" s="83"/>
      <c r="C149" s="30" t="s">
        <v>310</v>
      </c>
      <c r="D149" s="30" t="s">
        <v>301</v>
      </c>
      <c r="E149" s="129">
        <v>0.27</v>
      </c>
      <c r="F149" s="129">
        <v>0.224</v>
      </c>
      <c r="G149" s="129">
        <v>0.23</v>
      </c>
      <c r="H149" s="129">
        <f>+E149-F149</f>
        <v>4.6000000000000013E-2</v>
      </c>
      <c r="I149" s="87">
        <f>+E149/F149-1</f>
        <v>0.20535714285714302</v>
      </c>
    </row>
    <row r="150" spans="1:9" ht="17" thickBot="1" x14ac:dyDescent="0.5">
      <c r="A150" s="83"/>
      <c r="B150" s="83"/>
      <c r="C150" s="13" t="s">
        <v>40</v>
      </c>
      <c r="D150" s="30" t="s">
        <v>301</v>
      </c>
      <c r="E150" s="129">
        <v>0.72399999999999998</v>
      </c>
      <c r="F150" s="114">
        <v>0.64500000000000002</v>
      </c>
      <c r="G150" s="114">
        <v>0.81899999999999995</v>
      </c>
      <c r="H150" s="114">
        <f>+E150-F150</f>
        <v>7.8999999999999959E-2</v>
      </c>
      <c r="I150" s="114">
        <f>+E150/F150-1</f>
        <v>0.1224806201550388</v>
      </c>
    </row>
    <row r="151" spans="1:9" ht="16.5" x14ac:dyDescent="0.45">
      <c r="A151" s="83"/>
      <c r="B151" s="83"/>
      <c r="C151" s="12"/>
      <c r="D151" s="9"/>
      <c r="E151" s="40"/>
      <c r="F151" s="41"/>
      <c r="G151" s="41"/>
      <c r="H151" s="41"/>
      <c r="I151" s="41"/>
    </row>
    <row r="152" spans="1:9" ht="16.5" x14ac:dyDescent="0.45">
      <c r="A152" s="83"/>
      <c r="B152" s="59" t="s">
        <v>235</v>
      </c>
      <c r="C152" s="12"/>
      <c r="D152" s="9"/>
      <c r="E152" s="40"/>
      <c r="F152" s="41"/>
      <c r="G152" s="41"/>
      <c r="H152" s="41"/>
      <c r="I152" s="41"/>
    </row>
    <row r="153" spans="1:9" ht="16.5" x14ac:dyDescent="0.45">
      <c r="A153" s="83"/>
      <c r="B153" s="316" t="s">
        <v>311</v>
      </c>
      <c r="C153" s="316"/>
      <c r="D153" s="316"/>
      <c r="E153" s="316"/>
      <c r="F153" s="316"/>
      <c r="G153" s="316"/>
      <c r="H153" s="316"/>
      <c r="I153" s="316"/>
    </row>
    <row r="154" spans="1:9" ht="16.5" x14ac:dyDescent="0.45">
      <c r="A154" s="83"/>
      <c r="B154" s="316"/>
      <c r="C154" s="316"/>
      <c r="D154" s="316"/>
      <c r="E154" s="316"/>
      <c r="F154" s="316"/>
      <c r="G154" s="316"/>
      <c r="H154" s="316"/>
      <c r="I154" s="316"/>
    </row>
    <row r="155" spans="1:9" ht="17" thickBot="1" x14ac:dyDescent="0.5">
      <c r="A155" s="83"/>
      <c r="B155" s="11"/>
      <c r="C155" s="320"/>
      <c r="D155" s="320"/>
      <c r="E155" s="157"/>
      <c r="F155" s="157"/>
      <c r="G155" s="157"/>
      <c r="H155" s="147"/>
      <c r="I155" s="147"/>
    </row>
    <row r="156" spans="1:9" ht="18" thickBot="1" x14ac:dyDescent="0.5">
      <c r="A156" s="83"/>
      <c r="B156" s="166" t="s">
        <v>41</v>
      </c>
      <c r="C156" s="156" t="s">
        <v>21</v>
      </c>
      <c r="D156" s="156" t="s">
        <v>232</v>
      </c>
      <c r="E156" s="74">
        <v>2025</v>
      </c>
      <c r="F156" s="74">
        <v>2024</v>
      </c>
      <c r="G156" s="74">
        <v>2023</v>
      </c>
      <c r="H156" s="74" t="s">
        <v>22</v>
      </c>
      <c r="I156" s="74" t="s">
        <v>0</v>
      </c>
    </row>
    <row r="157" spans="1:9" ht="17" thickBot="1" x14ac:dyDescent="0.5">
      <c r="A157" s="83"/>
      <c r="B157" s="83"/>
      <c r="C157" s="319" t="s">
        <v>191</v>
      </c>
      <c r="D157" s="319"/>
      <c r="E157" s="157"/>
      <c r="F157" s="157"/>
      <c r="G157" s="157"/>
      <c r="H157" s="147"/>
      <c r="I157" s="147"/>
    </row>
    <row r="158" spans="1:9" ht="17" thickBot="1" x14ac:dyDescent="0.5">
      <c r="A158" s="83"/>
      <c r="B158" s="83"/>
      <c r="C158" s="30" t="s">
        <v>42</v>
      </c>
      <c r="D158" s="130" t="s">
        <v>43</v>
      </c>
      <c r="E158" s="86">
        <v>45.3</v>
      </c>
      <c r="F158" s="86">
        <v>34.200000000000003</v>
      </c>
      <c r="G158" s="86">
        <v>38.89</v>
      </c>
      <c r="H158" s="86">
        <f>+E158-F158</f>
        <v>11.099999999999994</v>
      </c>
      <c r="I158" s="97">
        <f>+E158/F158-1</f>
        <v>0.32456140350877183</v>
      </c>
    </row>
    <row r="159" spans="1:9" ht="17" thickBot="1" x14ac:dyDescent="0.5">
      <c r="A159" s="83"/>
      <c r="B159" s="83"/>
      <c r="C159" s="30" t="s">
        <v>312</v>
      </c>
      <c r="D159" s="130" t="s">
        <v>43</v>
      </c>
      <c r="E159" s="86">
        <v>7</v>
      </c>
      <c r="F159" s="86">
        <v>8.6999999999999993</v>
      </c>
      <c r="G159" s="86">
        <v>9.36</v>
      </c>
      <c r="H159" s="86">
        <f>+E159-F159</f>
        <v>-1.6999999999999993</v>
      </c>
      <c r="I159" s="97">
        <f>+E159/F159-1</f>
        <v>-0.1954022988505747</v>
      </c>
    </row>
    <row r="160" spans="1:9" ht="17" thickBot="1" x14ac:dyDescent="0.5">
      <c r="A160" s="83"/>
      <c r="B160" s="83"/>
      <c r="C160" s="30" t="s">
        <v>313</v>
      </c>
      <c r="D160" s="130" t="s">
        <v>43</v>
      </c>
      <c r="E160" s="86">
        <v>0</v>
      </c>
      <c r="F160" s="86">
        <v>2.3E-2</v>
      </c>
      <c r="G160" s="86">
        <v>1.05</v>
      </c>
      <c r="H160" s="86">
        <f>+E160-F160</f>
        <v>-2.3E-2</v>
      </c>
      <c r="I160" s="87"/>
    </row>
    <row r="161" spans="1:9" ht="16.5" x14ac:dyDescent="0.45">
      <c r="A161" s="83"/>
      <c r="B161" s="11"/>
      <c r="C161" s="83"/>
      <c r="D161" s="83"/>
      <c r="E161" s="157"/>
      <c r="F161" s="157"/>
      <c r="G161" s="157"/>
      <c r="H161" s="147"/>
      <c r="I161" s="147"/>
    </row>
    <row r="162" spans="1:9" ht="16.5" x14ac:dyDescent="0.45">
      <c r="A162" s="83"/>
      <c r="B162" s="83"/>
      <c r="C162" s="83"/>
      <c r="D162" s="83"/>
      <c r="E162" s="157"/>
      <c r="F162" s="157"/>
      <c r="G162" s="157"/>
      <c r="H162" s="147"/>
      <c r="I162" s="147"/>
    </row>
    <row r="163" spans="1:9" ht="21" x14ac:dyDescent="0.55000000000000004">
      <c r="A163" s="83"/>
      <c r="B163" s="155" t="s">
        <v>314</v>
      </c>
      <c r="C163" s="167"/>
      <c r="D163" s="83"/>
      <c r="E163" s="157"/>
      <c r="F163" s="157"/>
      <c r="G163" s="157"/>
      <c r="H163" s="147"/>
      <c r="I163" s="147"/>
    </row>
    <row r="164" spans="1:9" ht="16.5" x14ac:dyDescent="0.45">
      <c r="A164" s="83"/>
      <c r="B164" s="83"/>
      <c r="C164" s="83"/>
      <c r="D164" s="83"/>
      <c r="E164" s="157"/>
      <c r="F164" s="157"/>
      <c r="G164" s="157"/>
      <c r="H164" s="147"/>
      <c r="I164" s="147"/>
    </row>
    <row r="165" spans="1:9" ht="17" thickBot="1" x14ac:dyDescent="0.5">
      <c r="A165" s="83"/>
      <c r="B165" s="7" t="s">
        <v>218</v>
      </c>
      <c r="C165" s="83"/>
      <c r="D165" s="83"/>
      <c r="E165" s="157"/>
      <c r="F165" s="157"/>
      <c r="G165" s="157"/>
      <c r="H165" s="147"/>
      <c r="I165" s="147"/>
    </row>
    <row r="166" spans="1:9" ht="17" thickBot="1" x14ac:dyDescent="0.5">
      <c r="A166" s="83"/>
      <c r="B166" s="156" t="s">
        <v>1</v>
      </c>
      <c r="C166" s="156" t="s">
        <v>21</v>
      </c>
      <c r="D166" s="156" t="s">
        <v>232</v>
      </c>
      <c r="E166" s="74">
        <v>2025</v>
      </c>
      <c r="F166" s="74">
        <v>2024</v>
      </c>
      <c r="G166" s="74">
        <v>2023</v>
      </c>
      <c r="H166" s="74" t="s">
        <v>22</v>
      </c>
      <c r="I166" s="74" t="s">
        <v>0</v>
      </c>
    </row>
    <row r="167" spans="1:9" ht="16.5" x14ac:dyDescent="0.45">
      <c r="A167" s="83"/>
      <c r="B167" s="305" t="s">
        <v>44</v>
      </c>
      <c r="C167" s="12" t="s">
        <v>315</v>
      </c>
      <c r="D167" s="9"/>
      <c r="E167" s="157"/>
      <c r="F167" s="20"/>
      <c r="G167" s="20"/>
      <c r="H167" s="131"/>
      <c r="I167" s="131"/>
    </row>
    <row r="168" spans="1:9" ht="17" thickBot="1" x14ac:dyDescent="0.5">
      <c r="A168" s="83"/>
      <c r="B168" s="83"/>
      <c r="C168" s="52" t="s">
        <v>316</v>
      </c>
      <c r="D168" s="56"/>
      <c r="E168" s="210"/>
      <c r="F168" s="57"/>
      <c r="G168" s="57"/>
      <c r="H168" s="54"/>
      <c r="I168" s="54"/>
    </row>
    <row r="169" spans="1:9" ht="17" thickBot="1" x14ac:dyDescent="0.5">
      <c r="A169" s="83"/>
      <c r="B169" s="12"/>
      <c r="C169" s="118" t="s">
        <v>317</v>
      </c>
      <c r="D169" s="30" t="s">
        <v>318</v>
      </c>
      <c r="E169" s="55">
        <v>0</v>
      </c>
      <c r="F169" s="55">
        <v>0</v>
      </c>
      <c r="G169" s="55">
        <v>0</v>
      </c>
      <c r="H169" s="86">
        <f>+E169-F169</f>
        <v>0</v>
      </c>
      <c r="I169" s="87" t="s">
        <v>24</v>
      </c>
    </row>
    <row r="170" spans="1:9" ht="17" thickBot="1" x14ac:dyDescent="0.5">
      <c r="A170" s="83"/>
      <c r="B170" s="83"/>
      <c r="C170" s="118" t="s">
        <v>319</v>
      </c>
      <c r="D170" s="30" t="s">
        <v>318</v>
      </c>
      <c r="E170" s="86">
        <v>45473.531000000003</v>
      </c>
      <c r="F170" s="86">
        <v>35037</v>
      </c>
      <c r="G170" s="86">
        <v>41121.9</v>
      </c>
      <c r="H170" s="86">
        <f>+E170-F170</f>
        <v>10436.531000000003</v>
      </c>
      <c r="I170" s="87">
        <f>+E170/F170-1</f>
        <v>0.29787170705254451</v>
      </c>
    </row>
    <row r="171" spans="1:9" ht="17" thickBot="1" x14ac:dyDescent="0.5">
      <c r="A171" s="83"/>
      <c r="B171" s="83"/>
      <c r="C171" s="13" t="s">
        <v>320</v>
      </c>
      <c r="D171" s="13" t="s">
        <v>318</v>
      </c>
      <c r="E171" s="61">
        <f>+E170+E169</f>
        <v>45473.531000000003</v>
      </c>
      <c r="F171" s="61">
        <v>35037</v>
      </c>
      <c r="G171" s="61">
        <f>+G170+G169</f>
        <v>41121.9</v>
      </c>
      <c r="H171" s="61">
        <f>+E171-F171</f>
        <v>10436.531000000003</v>
      </c>
      <c r="I171" s="62">
        <f>+E171/F171-1</f>
        <v>0.29787170705254451</v>
      </c>
    </row>
    <row r="172" spans="1:9" ht="16.5" x14ac:dyDescent="0.45">
      <c r="A172" s="83"/>
      <c r="B172" s="83"/>
      <c r="C172" s="83"/>
      <c r="D172" s="168"/>
      <c r="E172" s="216"/>
      <c r="F172" s="216"/>
      <c r="G172" s="216"/>
      <c r="H172" s="213"/>
      <c r="I172" s="213"/>
    </row>
    <row r="173" spans="1:9" ht="17" thickBot="1" x14ac:dyDescent="0.5">
      <c r="A173" s="83"/>
      <c r="B173" s="83"/>
      <c r="C173" s="12" t="s">
        <v>321</v>
      </c>
      <c r="D173" s="56"/>
      <c r="E173" s="210"/>
      <c r="F173" s="57"/>
      <c r="G173" s="57"/>
      <c r="H173" s="137"/>
      <c r="I173" s="137"/>
    </row>
    <row r="174" spans="1:9" ht="17" thickBot="1" x14ac:dyDescent="0.5">
      <c r="A174" s="83"/>
      <c r="B174" s="83"/>
      <c r="C174" s="118" t="s">
        <v>321</v>
      </c>
      <c r="D174" s="30" t="s">
        <v>318</v>
      </c>
      <c r="E174" s="86">
        <v>740.43299999999999</v>
      </c>
      <c r="F174" s="86">
        <v>1579.0274999999999</v>
      </c>
      <c r="G174" s="82">
        <v>955.75099999999998</v>
      </c>
      <c r="H174" s="86">
        <f>+E174-F174</f>
        <v>-838.59449999999993</v>
      </c>
      <c r="I174" s="87">
        <f>+E174/F174-1</f>
        <v>-0.53108289754294968</v>
      </c>
    </row>
    <row r="175" spans="1:9" ht="17" thickBot="1" x14ac:dyDescent="0.5">
      <c r="A175" s="83"/>
      <c r="B175" s="83"/>
      <c r="C175" s="118" t="s">
        <v>322</v>
      </c>
      <c r="D175" s="30" t="s">
        <v>318</v>
      </c>
      <c r="E175" s="86">
        <v>0</v>
      </c>
      <c r="F175" s="55">
        <v>0</v>
      </c>
      <c r="G175" s="55">
        <v>0</v>
      </c>
      <c r="H175" s="86">
        <f>+E175-F175</f>
        <v>0</v>
      </c>
      <c r="I175" s="87" t="s">
        <v>24</v>
      </c>
    </row>
    <row r="176" spans="1:9" ht="17" thickBot="1" x14ac:dyDescent="0.5">
      <c r="A176" s="83"/>
      <c r="B176" s="83"/>
      <c r="C176" s="13" t="s">
        <v>323</v>
      </c>
      <c r="D176" s="13" t="s">
        <v>318</v>
      </c>
      <c r="E176" s="61">
        <f>+E175+E174</f>
        <v>740.43299999999999</v>
      </c>
      <c r="F176" s="61">
        <v>1579</v>
      </c>
      <c r="G176" s="126">
        <f>+G175+G174</f>
        <v>955.75099999999998</v>
      </c>
      <c r="H176" s="61">
        <f>+E176-F176</f>
        <v>-838.56700000000001</v>
      </c>
      <c r="I176" s="62">
        <f>+E176/F176-1</f>
        <v>-0.53107473084230528</v>
      </c>
    </row>
    <row r="177" spans="1:15" ht="17" thickBot="1" x14ac:dyDescent="0.5">
      <c r="A177" s="83"/>
      <c r="B177" s="83"/>
      <c r="C177" s="13"/>
      <c r="D177" s="13"/>
      <c r="E177" s="61"/>
      <c r="F177" s="61"/>
      <c r="G177" s="26"/>
      <c r="H177" s="61"/>
      <c r="I177" s="62"/>
    </row>
    <row r="178" spans="1:15" ht="17" thickBot="1" x14ac:dyDescent="0.5">
      <c r="A178" s="83"/>
      <c r="B178" s="83"/>
      <c r="C178" s="13" t="s">
        <v>324</v>
      </c>
      <c r="D178" s="13" t="s">
        <v>318</v>
      </c>
      <c r="E178" s="61">
        <f>+E176+E171</f>
        <v>46213.964</v>
      </c>
      <c r="F178" s="61">
        <v>36616</v>
      </c>
      <c r="G178" s="61">
        <f>+G176+G171</f>
        <v>42077.650999999998</v>
      </c>
      <c r="H178" s="61">
        <f>+E178-F178</f>
        <v>9597.9639999999999</v>
      </c>
      <c r="I178" s="62">
        <f>+E178/F178-1</f>
        <v>0.26212486344767316</v>
      </c>
    </row>
    <row r="179" spans="1:15" ht="16.5" x14ac:dyDescent="0.45">
      <c r="A179" s="83"/>
      <c r="B179" s="83"/>
      <c r="C179" s="83"/>
      <c r="D179" s="83"/>
      <c r="E179" s="157"/>
      <c r="F179" s="157"/>
      <c r="G179" s="157"/>
      <c r="H179" s="147"/>
      <c r="I179" s="147"/>
      <c r="L179" s="35"/>
      <c r="M179" s="35"/>
      <c r="N179" s="35"/>
      <c r="O179" s="35"/>
    </row>
    <row r="180" spans="1:15" ht="18" thickBot="1" x14ac:dyDescent="0.5">
      <c r="A180" s="83"/>
      <c r="B180" s="5" t="s">
        <v>45</v>
      </c>
      <c r="C180" s="12" t="s">
        <v>325</v>
      </c>
      <c r="D180" s="83"/>
      <c r="E180" s="157"/>
      <c r="F180" s="157"/>
      <c r="G180" s="157"/>
      <c r="H180" s="147"/>
      <c r="I180" s="147"/>
    </row>
    <row r="181" spans="1:15" ht="17" thickBot="1" x14ac:dyDescent="0.5">
      <c r="A181" s="83"/>
      <c r="B181" s="83"/>
      <c r="C181" s="118" t="s">
        <v>326</v>
      </c>
      <c r="D181" s="30" t="s">
        <v>0</v>
      </c>
      <c r="E181" s="82">
        <v>95.389399999999995</v>
      </c>
      <c r="F181" s="82">
        <v>89.5</v>
      </c>
      <c r="G181" s="82">
        <v>7.8</v>
      </c>
      <c r="H181" s="86">
        <f>+E181-F181</f>
        <v>5.8893999999999949</v>
      </c>
      <c r="I181" s="87">
        <f>+E181/F181-1</f>
        <v>6.5803351955307177E-2</v>
      </c>
    </row>
    <row r="182" spans="1:15" ht="17" thickBot="1" x14ac:dyDescent="0.5">
      <c r="A182" s="83"/>
      <c r="B182" s="83"/>
      <c r="C182" s="118" t="s">
        <v>327</v>
      </c>
      <c r="D182" s="30" t="s">
        <v>0</v>
      </c>
      <c r="E182" s="82">
        <f>100-E181</f>
        <v>4.6106000000000051</v>
      </c>
      <c r="F182" s="82">
        <v>10.5</v>
      </c>
      <c r="G182" s="82">
        <v>92.2</v>
      </c>
      <c r="H182" s="86">
        <f>+E182-F182</f>
        <v>-5.8893999999999949</v>
      </c>
      <c r="I182" s="87">
        <f>+E182/F182-1</f>
        <v>-0.56089523809523767</v>
      </c>
    </row>
    <row r="183" spans="1:15" ht="16.5" x14ac:dyDescent="0.45">
      <c r="A183" s="83"/>
      <c r="B183" s="83"/>
      <c r="C183" s="32"/>
      <c r="D183" s="9"/>
      <c r="E183" s="33"/>
      <c r="F183" s="33"/>
      <c r="G183" s="33"/>
      <c r="H183" s="31"/>
      <c r="I183" s="34"/>
    </row>
    <row r="184" spans="1:15" ht="16.5" x14ac:dyDescent="0.45">
      <c r="A184" s="83"/>
      <c r="B184" s="83"/>
      <c r="C184" s="83"/>
      <c r="D184" s="83"/>
      <c r="E184" s="157"/>
      <c r="F184" s="157"/>
      <c r="G184" s="157"/>
      <c r="H184" s="147"/>
      <c r="I184" s="147"/>
    </row>
    <row r="185" spans="1:15" ht="21" x14ac:dyDescent="0.45">
      <c r="A185" s="83"/>
      <c r="B185" s="155" t="s">
        <v>657</v>
      </c>
      <c r="C185" s="169"/>
      <c r="D185" s="83"/>
      <c r="E185" s="157"/>
      <c r="F185" s="157"/>
      <c r="G185" s="157"/>
      <c r="H185" s="147"/>
      <c r="I185" s="147"/>
    </row>
    <row r="186" spans="1:15" ht="16.5" x14ac:dyDescent="0.35">
      <c r="A186" s="12"/>
      <c r="B186" s="12"/>
      <c r="C186" s="12"/>
      <c r="D186" s="12"/>
      <c r="E186" s="27"/>
      <c r="F186" s="27"/>
      <c r="G186" s="27"/>
      <c r="H186" s="31"/>
      <c r="I186" s="34"/>
    </row>
    <row r="187" spans="1:15" ht="17" thickBot="1" x14ac:dyDescent="0.5">
      <c r="A187" s="83"/>
      <c r="B187" s="138" t="s">
        <v>46</v>
      </c>
      <c r="C187" s="12" t="s">
        <v>316</v>
      </c>
      <c r="D187" s="83"/>
      <c r="E187" s="58"/>
      <c r="F187" s="217"/>
      <c r="G187" s="217"/>
      <c r="H187" s="147"/>
      <c r="I187" s="147"/>
    </row>
    <row r="188" spans="1:15" ht="17" thickBot="1" x14ac:dyDescent="0.5">
      <c r="A188" s="83"/>
      <c r="B188" s="83"/>
      <c r="C188" s="118" t="s">
        <v>328</v>
      </c>
      <c r="D188" s="30" t="s">
        <v>318</v>
      </c>
      <c r="E188" s="86">
        <v>43843.962</v>
      </c>
      <c r="F188" s="86">
        <v>32249</v>
      </c>
      <c r="G188" s="86">
        <v>4320</v>
      </c>
      <c r="H188" s="86">
        <f>+E188-F188</f>
        <v>11594.962</v>
      </c>
      <c r="I188" s="87">
        <f>+E188/F188-1</f>
        <v>0.35954485410400316</v>
      </c>
    </row>
    <row r="189" spans="1:15" ht="17" thickBot="1" x14ac:dyDescent="0.5">
      <c r="A189" s="83"/>
      <c r="B189" s="83"/>
      <c r="C189" s="118" t="s">
        <v>329</v>
      </c>
      <c r="D189" s="30" t="s">
        <v>318</v>
      </c>
      <c r="E189" s="86">
        <v>64.331000000000003</v>
      </c>
      <c r="F189" s="86">
        <v>41.1</v>
      </c>
      <c r="G189" s="86">
        <v>7.2</v>
      </c>
      <c r="H189" s="86">
        <f>+E189-F189</f>
        <v>23.231000000000002</v>
      </c>
      <c r="I189" s="87">
        <f>+E189/F189-1</f>
        <v>0.56523114355231141</v>
      </c>
    </row>
    <row r="190" spans="1:15" ht="16.5" x14ac:dyDescent="0.45">
      <c r="A190" s="83"/>
      <c r="B190" s="83"/>
      <c r="C190" s="25"/>
      <c r="D190" s="9"/>
      <c r="E190" s="50"/>
      <c r="F190" s="50"/>
      <c r="G190" s="31"/>
      <c r="H190" s="31"/>
      <c r="I190" s="34"/>
    </row>
    <row r="191" spans="1:15" ht="17" thickBot="1" x14ac:dyDescent="0.5">
      <c r="A191" s="83"/>
      <c r="B191" s="138" t="s">
        <v>47</v>
      </c>
      <c r="C191" s="59" t="s">
        <v>330</v>
      </c>
      <c r="D191" s="83"/>
      <c r="E191" s="58"/>
      <c r="F191" s="218"/>
      <c r="G191" s="217"/>
      <c r="H191" s="147"/>
      <c r="I191" s="147"/>
    </row>
    <row r="192" spans="1:15" ht="17" thickBot="1" x14ac:dyDescent="0.5">
      <c r="A192" s="83"/>
      <c r="B192" s="83"/>
      <c r="C192" s="118" t="s">
        <v>331</v>
      </c>
      <c r="D192" s="30" t="s">
        <v>318</v>
      </c>
      <c r="E192" s="86">
        <v>1565.2380000000001</v>
      </c>
      <c r="F192" s="86">
        <v>2747</v>
      </c>
      <c r="G192" s="86">
        <v>36794</v>
      </c>
      <c r="H192" s="86">
        <f>+E192-F192</f>
        <v>-1181.7619999999999</v>
      </c>
      <c r="I192" s="87">
        <f>+E192/F192-1</f>
        <v>-0.43020094648707674</v>
      </c>
    </row>
    <row r="193" spans="1:15" ht="17" thickBot="1" x14ac:dyDescent="0.5">
      <c r="A193" s="83"/>
      <c r="B193" s="11"/>
      <c r="C193" s="13" t="s">
        <v>320</v>
      </c>
      <c r="D193" s="30" t="s">
        <v>318</v>
      </c>
      <c r="E193" s="86">
        <f>+E192+E189+E188</f>
        <v>45473.531000000003</v>
      </c>
      <c r="F193" s="86">
        <f t="shared" ref="F193:G193" si="2">+F192+F189+F188</f>
        <v>35037.1</v>
      </c>
      <c r="G193" s="86">
        <f t="shared" si="2"/>
        <v>41121.199999999997</v>
      </c>
      <c r="H193" s="86">
        <f>+E193-F193</f>
        <v>10436.431000000004</v>
      </c>
      <c r="I193" s="87">
        <f>+E193/F193-1</f>
        <v>0.29786800277420222</v>
      </c>
    </row>
    <row r="194" spans="1:15" ht="16.5" x14ac:dyDescent="0.45">
      <c r="A194" s="83"/>
      <c r="B194" s="83"/>
      <c r="C194" s="83"/>
      <c r="D194" s="83"/>
      <c r="E194" s="157"/>
      <c r="F194" s="157"/>
      <c r="G194" s="157"/>
      <c r="H194" s="147"/>
      <c r="I194" s="147"/>
      <c r="L194" s="35"/>
      <c r="M194" s="35"/>
      <c r="N194" s="35"/>
      <c r="O194" s="35"/>
    </row>
    <row r="195" spans="1:15" ht="16.5" x14ac:dyDescent="0.45">
      <c r="A195" s="83"/>
      <c r="B195" s="83"/>
      <c r="C195" s="83"/>
      <c r="D195" s="83"/>
      <c r="E195" s="157"/>
      <c r="F195" s="157"/>
      <c r="G195" s="157"/>
      <c r="H195" s="147"/>
      <c r="I195" s="147"/>
    </row>
    <row r="196" spans="1:15" ht="17" thickBot="1" x14ac:dyDescent="0.5">
      <c r="A196" s="83"/>
      <c r="B196" s="138" t="s">
        <v>46</v>
      </c>
      <c r="C196" s="52" t="s">
        <v>332</v>
      </c>
      <c r="D196" s="83"/>
      <c r="E196" s="157"/>
      <c r="F196" s="157"/>
      <c r="G196" s="157"/>
      <c r="H196" s="147"/>
      <c r="I196" s="147"/>
    </row>
    <row r="197" spans="1:15" ht="17" thickBot="1" x14ac:dyDescent="0.5">
      <c r="A197" s="83"/>
      <c r="B197" s="83"/>
      <c r="C197" s="118" t="s">
        <v>333</v>
      </c>
      <c r="D197" s="30" t="s">
        <v>318</v>
      </c>
      <c r="E197" s="86">
        <v>239.244</v>
      </c>
      <c r="F197" s="86">
        <v>524</v>
      </c>
      <c r="G197" s="86">
        <v>386.2</v>
      </c>
      <c r="H197" s="86">
        <f>+E197-F197</f>
        <v>-284.75599999999997</v>
      </c>
      <c r="I197" s="87">
        <f>+E197/F197-1</f>
        <v>-0.54342748091603055</v>
      </c>
    </row>
    <row r="198" spans="1:15" ht="16.5" x14ac:dyDescent="0.45">
      <c r="A198" s="83"/>
      <c r="B198" s="83"/>
      <c r="C198" s="25"/>
      <c r="D198" s="9"/>
      <c r="E198" s="50"/>
      <c r="F198" s="31"/>
      <c r="G198" s="31"/>
      <c r="H198" s="31"/>
      <c r="I198" s="34"/>
    </row>
    <row r="199" spans="1:15" ht="17" thickBot="1" x14ac:dyDescent="0.5">
      <c r="A199" s="83"/>
      <c r="B199" s="138" t="s">
        <v>48</v>
      </c>
      <c r="C199" s="12" t="s">
        <v>334</v>
      </c>
      <c r="D199" s="83"/>
      <c r="E199" s="58"/>
      <c r="F199" s="217"/>
      <c r="G199" s="217"/>
      <c r="H199" s="147"/>
      <c r="I199" s="147"/>
    </row>
    <row r="200" spans="1:15" ht="17" thickBot="1" x14ac:dyDescent="0.5">
      <c r="A200" s="83"/>
      <c r="B200" s="83"/>
      <c r="C200" s="118" t="s">
        <v>335</v>
      </c>
      <c r="D200" s="30" t="s">
        <v>318</v>
      </c>
      <c r="E200" s="86">
        <v>474.01100000000002</v>
      </c>
      <c r="F200" s="86">
        <v>1030</v>
      </c>
      <c r="G200" s="86">
        <v>470.13</v>
      </c>
      <c r="H200" s="86">
        <f>+E200-F200</f>
        <v>-555.98900000000003</v>
      </c>
      <c r="I200" s="87">
        <f>+E200/F200-1</f>
        <v>-0.5397951456310679</v>
      </c>
    </row>
    <row r="201" spans="1:15" ht="17" thickBot="1" x14ac:dyDescent="0.5">
      <c r="A201" s="83"/>
      <c r="B201" s="11"/>
      <c r="C201" s="118" t="s">
        <v>336</v>
      </c>
      <c r="D201" s="30" t="s">
        <v>318</v>
      </c>
      <c r="E201" s="86">
        <v>27.178000000000001</v>
      </c>
      <c r="F201" s="86">
        <v>25</v>
      </c>
      <c r="G201" s="86">
        <v>99.4</v>
      </c>
      <c r="H201" s="86">
        <f>+E201-F201</f>
        <v>2.1780000000000008</v>
      </c>
      <c r="I201" s="87">
        <f>+E201/F201-1</f>
        <v>8.7120000000000086E-2</v>
      </c>
    </row>
    <row r="202" spans="1:15" ht="17" thickBot="1" x14ac:dyDescent="0.5">
      <c r="A202" s="83"/>
      <c r="B202" s="83"/>
      <c r="C202" s="13" t="s">
        <v>337</v>
      </c>
      <c r="D202" s="13" t="s">
        <v>318</v>
      </c>
      <c r="E202" s="61">
        <v>740.43299999999999</v>
      </c>
      <c r="F202" s="61">
        <v>1579</v>
      </c>
      <c r="G202" s="61">
        <f>+G201+G200+G197</f>
        <v>955.73</v>
      </c>
      <c r="H202" s="86">
        <f>+E202-F202</f>
        <v>-838.56700000000001</v>
      </c>
      <c r="I202" s="87">
        <f>+E202/F202-1</f>
        <v>-0.53107473084230528</v>
      </c>
    </row>
    <row r="203" spans="1:15" ht="16.5" x14ac:dyDescent="0.45">
      <c r="A203" s="83"/>
      <c r="B203" s="83"/>
      <c r="C203" s="12"/>
      <c r="D203" s="83"/>
      <c r="E203" s="157"/>
      <c r="F203" s="157"/>
      <c r="G203" s="157"/>
      <c r="H203" s="31"/>
      <c r="I203" s="34"/>
      <c r="L203" s="35"/>
      <c r="M203" s="35"/>
      <c r="N203" s="35"/>
      <c r="O203" s="35"/>
    </row>
    <row r="204" spans="1:15" ht="16.5" x14ac:dyDescent="0.45">
      <c r="A204" s="83"/>
      <c r="B204" s="10" t="s">
        <v>235</v>
      </c>
      <c r="C204" s="83"/>
      <c r="D204" s="83"/>
      <c r="E204" s="157"/>
      <c r="F204" s="157"/>
      <c r="G204" s="157"/>
      <c r="H204" s="147"/>
      <c r="I204" s="147"/>
    </row>
    <row r="205" spans="1:15" ht="16.5" x14ac:dyDescent="0.45">
      <c r="A205" s="83"/>
      <c r="B205" s="317" t="s">
        <v>338</v>
      </c>
      <c r="C205" s="317"/>
      <c r="D205" s="317"/>
      <c r="E205" s="317"/>
      <c r="F205" s="317"/>
      <c r="G205" s="317"/>
      <c r="H205" s="317"/>
      <c r="I205" s="317"/>
    </row>
    <row r="206" spans="1:15" ht="16.5" x14ac:dyDescent="0.45">
      <c r="A206" s="83"/>
      <c r="B206" s="316" t="s">
        <v>339</v>
      </c>
      <c r="C206" s="316"/>
      <c r="D206" s="316"/>
      <c r="E206" s="316"/>
      <c r="F206" s="316"/>
      <c r="G206" s="316"/>
      <c r="H206" s="316"/>
      <c r="I206" s="316"/>
    </row>
    <row r="207" spans="1:15" ht="16.5" x14ac:dyDescent="0.45">
      <c r="A207" s="83"/>
      <c r="B207" s="83"/>
      <c r="C207" s="83"/>
      <c r="D207" s="83"/>
      <c r="E207" s="157"/>
      <c r="F207" s="157"/>
      <c r="G207" s="157"/>
      <c r="H207" s="147"/>
      <c r="I207" s="147"/>
    </row>
    <row r="208" spans="1:15" ht="17" thickBot="1" x14ac:dyDescent="0.5">
      <c r="A208" s="83"/>
      <c r="B208" s="83"/>
      <c r="C208" s="83"/>
      <c r="D208" s="83"/>
      <c r="E208" s="157"/>
      <c r="F208" s="157"/>
      <c r="G208" s="157"/>
      <c r="H208" s="147"/>
      <c r="I208" s="147"/>
    </row>
    <row r="209" spans="1:9" ht="17" thickBot="1" x14ac:dyDescent="0.5">
      <c r="A209" s="83"/>
      <c r="B209" s="83"/>
      <c r="C209" s="156" t="s">
        <v>21</v>
      </c>
      <c r="D209" s="156" t="s">
        <v>232</v>
      </c>
      <c r="E209" s="74">
        <v>2025</v>
      </c>
      <c r="F209" s="74">
        <v>2024</v>
      </c>
      <c r="G209" s="74">
        <v>2023</v>
      </c>
      <c r="H209" s="74" t="s">
        <v>22</v>
      </c>
      <c r="I209" s="74" t="s">
        <v>0</v>
      </c>
    </row>
    <row r="210" spans="1:9" ht="17" thickBot="1" x14ac:dyDescent="0.5">
      <c r="A210" s="83"/>
      <c r="B210" s="83"/>
      <c r="C210" s="119" t="s">
        <v>340</v>
      </c>
      <c r="D210" s="119" t="s">
        <v>28</v>
      </c>
      <c r="E210" s="133">
        <v>0</v>
      </c>
      <c r="F210" s="133">
        <v>0</v>
      </c>
      <c r="G210" s="133">
        <v>0</v>
      </c>
      <c r="H210" s="106" t="s">
        <v>24</v>
      </c>
      <c r="I210" s="106" t="s">
        <v>24</v>
      </c>
    </row>
    <row r="211" spans="1:9" ht="17" thickBot="1" x14ac:dyDescent="0.5">
      <c r="A211" s="83"/>
      <c r="B211" s="83"/>
      <c r="C211" s="118" t="s">
        <v>341</v>
      </c>
      <c r="D211" s="118" t="s">
        <v>28</v>
      </c>
      <c r="E211" s="132">
        <v>2</v>
      </c>
      <c r="F211" s="132">
        <v>2</v>
      </c>
      <c r="G211" s="132">
        <v>2</v>
      </c>
      <c r="H211" s="87" t="s">
        <v>24</v>
      </c>
      <c r="I211" s="87" t="s">
        <v>24</v>
      </c>
    </row>
    <row r="212" spans="1:9" ht="17" thickBot="1" x14ac:dyDescent="0.5">
      <c r="A212" s="83"/>
      <c r="B212" s="83"/>
      <c r="C212" s="118" t="s">
        <v>342</v>
      </c>
      <c r="D212" s="118" t="s">
        <v>28</v>
      </c>
      <c r="E212" s="132">
        <v>1</v>
      </c>
      <c r="F212" s="132">
        <v>1</v>
      </c>
      <c r="G212" s="132">
        <v>1</v>
      </c>
      <c r="H212" s="87" t="s">
        <v>24</v>
      </c>
      <c r="I212" s="87" t="s">
        <v>24</v>
      </c>
    </row>
    <row r="213" spans="1:9" ht="17" thickBot="1" x14ac:dyDescent="0.5">
      <c r="A213" s="83"/>
      <c r="B213" s="83"/>
      <c r="C213" s="118" t="s">
        <v>343</v>
      </c>
      <c r="D213" s="118" t="s">
        <v>28</v>
      </c>
      <c r="E213" s="132">
        <v>3</v>
      </c>
      <c r="F213" s="132">
        <v>3</v>
      </c>
      <c r="G213" s="132">
        <v>3</v>
      </c>
      <c r="H213" s="87" t="s">
        <v>24</v>
      </c>
      <c r="I213" s="87" t="s">
        <v>24</v>
      </c>
    </row>
    <row r="214" spans="1:9" ht="17" thickBot="1" x14ac:dyDescent="0.5">
      <c r="A214" s="83"/>
      <c r="B214" s="83"/>
      <c r="C214" s="118" t="s">
        <v>344</v>
      </c>
      <c r="D214" s="118" t="s">
        <v>37</v>
      </c>
      <c r="E214" s="73">
        <v>4276.4639999999999</v>
      </c>
      <c r="F214" s="73">
        <v>3785.4859999999994</v>
      </c>
      <c r="G214" s="73">
        <v>4416.0540000000001</v>
      </c>
      <c r="H214" s="87" t="s">
        <v>24</v>
      </c>
      <c r="I214" s="87" t="s">
        <v>24</v>
      </c>
    </row>
    <row r="215" spans="1:9" ht="16.5" x14ac:dyDescent="0.45">
      <c r="A215" s="83"/>
      <c r="B215" s="83"/>
      <c r="C215" s="25"/>
      <c r="D215" s="25"/>
      <c r="E215" s="16"/>
      <c r="F215" s="16"/>
      <c r="G215" s="16"/>
      <c r="H215" s="34"/>
      <c r="I215" s="34"/>
    </row>
    <row r="216" spans="1:9" ht="16.5" x14ac:dyDescent="0.45">
      <c r="A216" s="83"/>
      <c r="B216" s="10" t="s">
        <v>235</v>
      </c>
      <c r="C216" s="318"/>
      <c r="D216" s="318"/>
      <c r="E216" s="318"/>
      <c r="F216" s="318"/>
      <c r="G216" s="318"/>
      <c r="H216" s="318"/>
      <c r="I216" s="318"/>
    </row>
    <row r="217" spans="1:9" ht="16.5" x14ac:dyDescent="0.45">
      <c r="A217" s="83"/>
      <c r="B217" s="316" t="s">
        <v>345</v>
      </c>
      <c r="C217" s="316"/>
      <c r="D217" s="316"/>
      <c r="E217" s="316"/>
      <c r="F217" s="316"/>
      <c r="G217" s="316"/>
      <c r="H217" s="316"/>
      <c r="I217" s="147"/>
    </row>
    <row r="218" spans="1:9" ht="17" thickBot="1" x14ac:dyDescent="0.5">
      <c r="A218" s="83"/>
      <c r="B218" s="83"/>
      <c r="C218" s="83"/>
      <c r="D218" s="83"/>
      <c r="E218" s="157"/>
      <c r="F218" s="157"/>
      <c r="G218" s="157"/>
      <c r="H218" s="147"/>
      <c r="I218" s="147"/>
    </row>
    <row r="219" spans="1:9" ht="17" thickBot="1" x14ac:dyDescent="0.5">
      <c r="A219" s="83"/>
      <c r="B219" s="83"/>
      <c r="C219" s="156" t="s">
        <v>21</v>
      </c>
      <c r="D219" s="156" t="s">
        <v>232</v>
      </c>
      <c r="E219" s="74">
        <v>2025</v>
      </c>
      <c r="F219" s="74">
        <v>2024</v>
      </c>
      <c r="G219" s="74">
        <v>2023</v>
      </c>
      <c r="H219" s="147"/>
      <c r="I219" s="147"/>
    </row>
    <row r="220" spans="1:9" ht="17" thickBot="1" x14ac:dyDescent="0.5">
      <c r="A220" s="145"/>
      <c r="B220" s="83"/>
      <c r="C220" s="119" t="s">
        <v>346</v>
      </c>
      <c r="D220" s="85" t="s">
        <v>0</v>
      </c>
      <c r="E220" s="58">
        <v>0</v>
      </c>
      <c r="F220" s="58">
        <v>0</v>
      </c>
      <c r="G220" s="58">
        <v>0</v>
      </c>
      <c r="H220" s="147"/>
      <c r="I220" s="147"/>
    </row>
    <row r="221" spans="1:9" ht="16.5" x14ac:dyDescent="0.45">
      <c r="A221" s="145"/>
      <c r="B221" s="83"/>
      <c r="C221" s="25"/>
      <c r="D221" s="83"/>
      <c r="E221" s="31"/>
      <c r="F221" s="31"/>
      <c r="G221" s="31"/>
      <c r="H221" s="147"/>
      <c r="I221" s="147"/>
    </row>
    <row r="222" spans="1:9" ht="16.5" x14ac:dyDescent="0.45">
      <c r="A222" s="83"/>
      <c r="B222" s="10" t="s">
        <v>235</v>
      </c>
      <c r="C222" s="318"/>
      <c r="D222" s="318"/>
      <c r="E222" s="318"/>
      <c r="F222" s="318"/>
      <c r="G222" s="318"/>
      <c r="H222" s="318"/>
      <c r="I222" s="318"/>
    </row>
    <row r="223" spans="1:9" ht="16.5" x14ac:dyDescent="0.45">
      <c r="A223" s="83"/>
      <c r="B223" s="322" t="s">
        <v>347</v>
      </c>
      <c r="C223" s="322"/>
      <c r="D223" s="322"/>
      <c r="E223" s="322"/>
      <c r="F223" s="322"/>
      <c r="G223" s="322"/>
      <c r="H223" s="322"/>
      <c r="I223" s="147"/>
    </row>
    <row r="224" spans="1:9" ht="16.5" x14ac:dyDescent="0.45">
      <c r="A224" s="83"/>
      <c r="B224" s="83"/>
      <c r="C224" s="83"/>
      <c r="D224" s="83"/>
      <c r="E224" s="157"/>
      <c r="F224" s="157"/>
      <c r="G224" s="157"/>
      <c r="H224" s="147"/>
      <c r="I224" s="147"/>
    </row>
    <row r="225" spans="1:9" ht="16.5" x14ac:dyDescent="0.45">
      <c r="A225" s="83"/>
      <c r="B225" s="83"/>
      <c r="C225" s="83"/>
      <c r="D225" s="83"/>
      <c r="E225" s="157"/>
      <c r="F225" s="157"/>
      <c r="G225" s="157"/>
      <c r="H225" s="147"/>
      <c r="I225" s="147"/>
    </row>
    <row r="226" spans="1:9" ht="16.5" x14ac:dyDescent="0.45">
      <c r="A226" s="83"/>
      <c r="B226" s="83"/>
      <c r="C226" s="83"/>
      <c r="D226" s="83"/>
      <c r="E226" s="157"/>
      <c r="F226" s="157"/>
      <c r="G226" s="157"/>
      <c r="H226" s="147"/>
      <c r="I226" s="147"/>
    </row>
    <row r="227" spans="1:9" ht="16.5" x14ac:dyDescent="0.45">
      <c r="A227" s="83"/>
      <c r="B227" s="83"/>
      <c r="C227" s="83"/>
      <c r="D227" s="83"/>
      <c r="E227" s="157"/>
      <c r="F227" s="157"/>
      <c r="G227" s="157"/>
      <c r="H227" s="147"/>
      <c r="I227" s="147"/>
    </row>
    <row r="228" spans="1:9" ht="21" x14ac:dyDescent="0.45">
      <c r="A228" s="83"/>
      <c r="B228" s="155" t="s">
        <v>681</v>
      </c>
      <c r="C228" s="161"/>
      <c r="D228" s="83"/>
      <c r="E228" s="157"/>
      <c r="F228" s="157"/>
      <c r="G228" s="157"/>
      <c r="H228" s="147"/>
      <c r="I228" s="147"/>
    </row>
    <row r="229" spans="1:9" ht="17" thickBot="1" x14ac:dyDescent="0.5">
      <c r="A229" s="83"/>
      <c r="B229" s="83"/>
      <c r="C229" s="83"/>
      <c r="D229" s="83"/>
      <c r="E229" s="157"/>
      <c r="F229" s="157"/>
      <c r="G229" s="157"/>
      <c r="H229" s="147"/>
      <c r="I229" s="147"/>
    </row>
    <row r="230" spans="1:9" ht="17" thickBot="1" x14ac:dyDescent="0.5">
      <c r="A230" s="83"/>
      <c r="B230" s="83"/>
      <c r="C230" s="156" t="s">
        <v>744</v>
      </c>
      <c r="D230" s="77">
        <v>2025</v>
      </c>
      <c r="E230" s="77">
        <v>2024</v>
      </c>
      <c r="F230" s="77">
        <v>2023</v>
      </c>
      <c r="G230" s="157"/>
      <c r="H230" s="147"/>
      <c r="I230" s="147"/>
    </row>
    <row r="231" spans="1:9" ht="17" thickBot="1" x14ac:dyDescent="0.5">
      <c r="A231" s="83"/>
      <c r="B231" s="83"/>
      <c r="C231" s="85" t="s">
        <v>154</v>
      </c>
      <c r="D231" s="219">
        <v>775963.37169663806</v>
      </c>
      <c r="E231" s="219">
        <v>810055.11786857399</v>
      </c>
      <c r="F231" s="220">
        <v>996809.32279182982</v>
      </c>
      <c r="G231" s="315">
        <f>+D231/$D$239</f>
        <v>0.47903442524208872</v>
      </c>
      <c r="H231" s="147"/>
      <c r="I231" s="147"/>
    </row>
    <row r="232" spans="1:9" ht="17" thickBot="1" x14ac:dyDescent="0.5">
      <c r="A232" s="83"/>
      <c r="B232" s="83"/>
      <c r="C232" s="189" t="s">
        <v>155</v>
      </c>
      <c r="D232" s="221">
        <v>376386.14073494921</v>
      </c>
      <c r="E232" s="221">
        <v>261497.08275704787</v>
      </c>
      <c r="F232" s="222">
        <v>420263.56359842297</v>
      </c>
      <c r="G232" s="315">
        <f t="shared" ref="G232:G239" si="3">+D232/$D$239</f>
        <v>0.23235880090812214</v>
      </c>
      <c r="H232" s="147"/>
      <c r="I232" s="147"/>
    </row>
    <row r="233" spans="1:9" ht="17" thickBot="1" x14ac:dyDescent="0.5">
      <c r="A233" s="83"/>
      <c r="B233" s="83"/>
      <c r="C233" s="189" t="s">
        <v>745</v>
      </c>
      <c r="D233" s="221">
        <v>58690.720250195467</v>
      </c>
      <c r="E233" s="221">
        <v>28463.475176768505</v>
      </c>
      <c r="F233" s="222">
        <v>85898.051079374578</v>
      </c>
      <c r="G233" s="315">
        <f t="shared" si="3"/>
        <v>3.6232219802622437E-2</v>
      </c>
      <c r="H233" s="147"/>
      <c r="I233" s="147"/>
    </row>
    <row r="234" spans="1:9" ht="17" thickBot="1" x14ac:dyDescent="0.5">
      <c r="A234" s="83"/>
      <c r="B234" s="83"/>
      <c r="C234" s="189" t="s">
        <v>156</v>
      </c>
      <c r="D234" s="221">
        <v>0</v>
      </c>
      <c r="E234" s="221">
        <v>0</v>
      </c>
      <c r="F234" s="222">
        <v>0</v>
      </c>
      <c r="G234" s="315">
        <f t="shared" si="3"/>
        <v>0</v>
      </c>
      <c r="H234" s="147"/>
      <c r="I234" s="147"/>
    </row>
    <row r="235" spans="1:9" ht="17" thickBot="1" x14ac:dyDescent="0.5">
      <c r="A235" s="83"/>
      <c r="B235" s="83"/>
      <c r="C235" s="189" t="s">
        <v>157</v>
      </c>
      <c r="D235" s="221">
        <v>155733.04925723223</v>
      </c>
      <c r="E235" s="221">
        <v>127878.52361121983</v>
      </c>
      <c r="F235" s="222">
        <v>146647.2430974874</v>
      </c>
      <c r="G235" s="315">
        <f t="shared" si="3"/>
        <v>9.614048093406849E-2</v>
      </c>
      <c r="H235" s="147"/>
      <c r="I235" s="147"/>
    </row>
    <row r="236" spans="1:9" ht="17" thickBot="1" x14ac:dyDescent="0.5">
      <c r="A236" s="83"/>
      <c r="B236" s="83"/>
      <c r="C236" s="189" t="s">
        <v>158</v>
      </c>
      <c r="D236" s="221">
        <v>245720.48350273652</v>
      </c>
      <c r="E236" s="221">
        <v>214629.98849509223</v>
      </c>
      <c r="F236" s="222">
        <v>289538.48776374746</v>
      </c>
      <c r="G236" s="315">
        <f t="shared" si="3"/>
        <v>0.15169346244729648</v>
      </c>
      <c r="H236" s="147"/>
      <c r="I236" s="147"/>
    </row>
    <row r="237" spans="1:9" ht="17" thickBot="1" x14ac:dyDescent="0.5">
      <c r="A237" s="83"/>
      <c r="B237" s="83"/>
      <c r="C237" s="189" t="s">
        <v>159</v>
      </c>
      <c r="D237" s="221">
        <v>7355.1030492572327</v>
      </c>
      <c r="E237" s="221">
        <v>15444.837881780832</v>
      </c>
      <c r="F237" s="222">
        <v>30619.552428484287</v>
      </c>
      <c r="G237" s="315">
        <f t="shared" si="3"/>
        <v>4.5406106658017883E-3</v>
      </c>
      <c r="H237" s="147"/>
      <c r="I237" s="147"/>
    </row>
    <row r="238" spans="1:9" ht="17" thickBot="1" x14ac:dyDescent="0.5">
      <c r="A238" s="83"/>
      <c r="B238" s="83"/>
      <c r="C238" s="189"/>
      <c r="D238" s="222"/>
      <c r="E238" s="222"/>
      <c r="F238" s="222"/>
      <c r="G238" s="315">
        <f t="shared" si="3"/>
        <v>0</v>
      </c>
      <c r="H238" s="147"/>
      <c r="I238" s="147"/>
    </row>
    <row r="239" spans="1:9" ht="17" thickBot="1" x14ac:dyDescent="0.5">
      <c r="A239" s="83"/>
      <c r="B239" s="83"/>
      <c r="C239" s="189" t="s">
        <v>348</v>
      </c>
      <c r="D239" s="222">
        <v>1619848.8684910086</v>
      </c>
      <c r="E239" s="222">
        <v>1457969.0257904832</v>
      </c>
      <c r="F239" s="222">
        <v>1969776.2207593466</v>
      </c>
      <c r="G239" s="315">
        <f t="shared" si="3"/>
        <v>1</v>
      </c>
      <c r="H239" s="147"/>
      <c r="I239" s="147"/>
    </row>
    <row r="240" spans="1:9" ht="17" thickBot="1" x14ac:dyDescent="0.5">
      <c r="A240" s="83"/>
      <c r="B240" s="83"/>
      <c r="C240" s="189"/>
      <c r="D240" s="222"/>
      <c r="E240" s="222"/>
      <c r="F240" s="222"/>
      <c r="G240" s="157"/>
      <c r="H240" s="147"/>
      <c r="I240" s="147"/>
    </row>
    <row r="241" spans="1:9" ht="17" thickBot="1" x14ac:dyDescent="0.5">
      <c r="A241" s="83"/>
      <c r="B241" s="83"/>
      <c r="C241" s="189" t="s">
        <v>349</v>
      </c>
      <c r="D241" s="222">
        <v>779941.13150899136</v>
      </c>
      <c r="E241" s="222">
        <v>670814.87443627417</v>
      </c>
      <c r="F241" s="222">
        <v>712251.61555644928</v>
      </c>
      <c r="G241" s="157"/>
      <c r="H241" s="147"/>
      <c r="I241" s="147"/>
    </row>
    <row r="242" spans="1:9" ht="17" thickBot="1" x14ac:dyDescent="0.5">
      <c r="A242" s="83"/>
      <c r="B242" s="83"/>
      <c r="C242" s="189"/>
      <c r="D242" s="222"/>
      <c r="E242" s="222"/>
      <c r="F242" s="222"/>
      <c r="G242" s="157"/>
      <c r="H242" s="147"/>
      <c r="I242" s="147"/>
    </row>
    <row r="243" spans="1:9" ht="17" thickBot="1" x14ac:dyDescent="0.5">
      <c r="A243" s="83"/>
      <c r="B243" s="83"/>
      <c r="C243" s="189" t="s">
        <v>680</v>
      </c>
      <c r="D243" s="222">
        <v>2399790</v>
      </c>
      <c r="E243" s="222">
        <v>2128783.9002267574</v>
      </c>
      <c r="F243" s="222">
        <v>2682027.8363157958</v>
      </c>
      <c r="G243" s="157"/>
      <c r="H243" s="147"/>
      <c r="I243" s="147"/>
    </row>
    <row r="244" spans="1:9" ht="16.5" x14ac:dyDescent="0.45">
      <c r="A244" s="83"/>
      <c r="B244" s="83"/>
      <c r="C244" s="83"/>
      <c r="D244" s="83"/>
      <c r="E244" s="157"/>
      <c r="F244" s="157"/>
      <c r="G244" s="157"/>
      <c r="H244" s="147"/>
      <c r="I244" s="147"/>
    </row>
    <row r="245" spans="1:9" ht="16.5" x14ac:dyDescent="0.45">
      <c r="A245" s="83"/>
      <c r="B245" s="10" t="s">
        <v>350</v>
      </c>
      <c r="C245" s="83"/>
      <c r="D245" s="83"/>
      <c r="E245" s="157"/>
      <c r="F245" s="157"/>
      <c r="G245" s="157"/>
      <c r="H245" s="147"/>
      <c r="I245" s="147"/>
    </row>
    <row r="246" spans="1:9" ht="16.5" x14ac:dyDescent="0.45">
      <c r="A246" s="83"/>
      <c r="B246" s="316" t="s">
        <v>351</v>
      </c>
      <c r="C246" s="316"/>
      <c r="D246" s="316"/>
      <c r="E246" s="316"/>
      <c r="F246" s="316"/>
      <c r="G246" s="157"/>
      <c r="H246" s="147"/>
      <c r="I246" s="147"/>
    </row>
    <row r="247" spans="1:9" ht="16.5" x14ac:dyDescent="0.45">
      <c r="A247" s="83"/>
      <c r="B247" s="316"/>
      <c r="C247" s="316"/>
      <c r="D247" s="316"/>
      <c r="E247" s="316"/>
      <c r="F247" s="316"/>
      <c r="G247" s="157"/>
      <c r="H247" s="147"/>
      <c r="I247" s="147"/>
    </row>
    <row r="248" spans="1:9" ht="16.5" x14ac:dyDescent="0.45">
      <c r="A248" s="83"/>
      <c r="B248" s="316"/>
      <c r="C248" s="316"/>
      <c r="D248" s="316"/>
      <c r="E248" s="316"/>
      <c r="F248" s="316"/>
      <c r="G248" s="157"/>
      <c r="H248" s="147"/>
      <c r="I248" s="147"/>
    </row>
    <row r="249" spans="1:9" ht="16.5" x14ac:dyDescent="0.45">
      <c r="A249" s="83"/>
      <c r="B249" s="316"/>
      <c r="C249" s="316"/>
      <c r="D249" s="316"/>
      <c r="E249" s="316"/>
      <c r="F249" s="316"/>
      <c r="G249" s="157"/>
      <c r="H249" s="147"/>
      <c r="I249" s="147"/>
    </row>
    <row r="250" spans="1:9" ht="75.5" customHeight="1" x14ac:dyDescent="0.45">
      <c r="A250" s="83"/>
      <c r="B250" s="316"/>
      <c r="C250" s="316"/>
      <c r="D250" s="316"/>
      <c r="E250" s="316"/>
      <c r="F250" s="316"/>
      <c r="G250" s="157"/>
      <c r="H250" s="147"/>
      <c r="I250" s="147"/>
    </row>
    <row r="251" spans="1:9" ht="16.5" x14ac:dyDescent="0.45">
      <c r="A251" s="83"/>
      <c r="B251" s="316" t="s">
        <v>480</v>
      </c>
      <c r="C251" s="316"/>
      <c r="D251" s="316"/>
      <c r="E251" s="316"/>
      <c r="F251" s="316"/>
      <c r="G251" s="316"/>
      <c r="H251" s="316"/>
      <c r="I251" s="147"/>
    </row>
    <row r="252" spans="1:9" ht="16.5" x14ac:dyDescent="0.45">
      <c r="A252" s="83"/>
      <c r="B252" s="316" t="s">
        <v>466</v>
      </c>
      <c r="C252" s="316"/>
      <c r="D252" s="316"/>
      <c r="E252" s="316"/>
      <c r="F252" s="316"/>
      <c r="G252" s="316"/>
      <c r="H252" s="316"/>
      <c r="I252" s="147"/>
    </row>
    <row r="253" spans="1:9" ht="16.5" x14ac:dyDescent="0.45">
      <c r="A253" s="83"/>
      <c r="B253" s="316" t="s">
        <v>458</v>
      </c>
      <c r="C253" s="316"/>
      <c r="D253" s="316"/>
      <c r="E253" s="316"/>
      <c r="F253" s="316"/>
      <c r="G253" s="316"/>
      <c r="H253" s="316"/>
      <c r="I253" s="147"/>
    </row>
    <row r="254" spans="1:9" ht="16.5" x14ac:dyDescent="0.45">
      <c r="A254" s="83"/>
      <c r="B254" s="223"/>
      <c r="C254" s="83"/>
      <c r="D254" s="83"/>
      <c r="E254" s="157"/>
      <c r="F254" s="157"/>
      <c r="G254" s="157"/>
      <c r="H254" s="147"/>
      <c r="I254" s="147"/>
    </row>
    <row r="255" spans="1:9" x14ac:dyDescent="0.35">
      <c r="B255" s="46"/>
    </row>
    <row r="256" spans="1:9" ht="16" x14ac:dyDescent="0.35">
      <c r="B256" s="47"/>
    </row>
  </sheetData>
  <mergeCells count="29">
    <mergeCell ref="B1:I1"/>
    <mergeCell ref="B223:H223"/>
    <mergeCell ref="B47:I47"/>
    <mergeCell ref="B48:I48"/>
    <mergeCell ref="B49:I49"/>
    <mergeCell ref="B59:I59"/>
    <mergeCell ref="B206:I206"/>
    <mergeCell ref="B27:I27"/>
    <mergeCell ref="B45:I45"/>
    <mergeCell ref="B46:I46"/>
    <mergeCell ref="B217:H217"/>
    <mergeCell ref="C222:I222"/>
    <mergeCell ref="B154:I154"/>
    <mergeCell ref="B11:I11"/>
    <mergeCell ref="B26:I26"/>
    <mergeCell ref="B13:C13"/>
    <mergeCell ref="B251:H251"/>
    <mergeCell ref="B252:H252"/>
    <mergeCell ref="B253:H253"/>
    <mergeCell ref="B28:I28"/>
    <mergeCell ref="B153:I153"/>
    <mergeCell ref="B205:I205"/>
    <mergeCell ref="B246:F250"/>
    <mergeCell ref="C216:I216"/>
    <mergeCell ref="C157:D157"/>
    <mergeCell ref="C155:D155"/>
    <mergeCell ref="B60:I60"/>
    <mergeCell ref="B70:I70"/>
    <mergeCell ref="B71:I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5C1F7-3520-4B73-90C2-C79804F75A8A}">
  <dimension ref="A1:F57"/>
  <sheetViews>
    <sheetView showGridLines="0" zoomScale="60" zoomScaleNormal="60" workbookViewId="0"/>
  </sheetViews>
  <sheetFormatPr baseColWidth="10" defaultColWidth="11.453125" defaultRowHeight="14.5" x14ac:dyDescent="0.35"/>
  <cols>
    <col min="2" max="2" width="138.81640625" bestFit="1" customWidth="1"/>
    <col min="3" max="3" width="40.26953125" customWidth="1"/>
    <col min="4" max="4" width="31.453125" customWidth="1"/>
    <col min="5" max="5" width="32.26953125" customWidth="1"/>
    <col min="6" max="6" width="34" customWidth="1"/>
  </cols>
  <sheetData>
    <row r="1" spans="1:6" ht="21" customHeight="1" x14ac:dyDescent="0.45">
      <c r="A1" s="83"/>
      <c r="B1" s="327" t="s">
        <v>659</v>
      </c>
      <c r="C1" s="328"/>
      <c r="D1" s="328"/>
      <c r="E1" s="328"/>
      <c r="F1" s="83"/>
    </row>
    <row r="2" spans="1:6" ht="16.5" x14ac:dyDescent="0.45">
      <c r="A2" s="83"/>
      <c r="B2" s="83"/>
      <c r="C2" s="83"/>
      <c r="D2" s="83"/>
      <c r="E2" s="83"/>
      <c r="F2" s="83"/>
    </row>
    <row r="3" spans="1:6" ht="30" customHeight="1" thickBot="1" x14ac:dyDescent="0.5">
      <c r="A3" s="83"/>
      <c r="B3" s="48" t="s">
        <v>699</v>
      </c>
      <c r="C3" s="83"/>
      <c r="D3" s="83"/>
      <c r="E3" s="83"/>
      <c r="F3" s="83"/>
    </row>
    <row r="4" spans="1:6" ht="17" customHeight="1" thickBot="1" x14ac:dyDescent="0.5">
      <c r="A4" s="83"/>
      <c r="B4" s="156" t="s">
        <v>352</v>
      </c>
      <c r="C4" s="156" t="s">
        <v>353</v>
      </c>
      <c r="D4" s="156" t="s">
        <v>354</v>
      </c>
      <c r="E4" s="156" t="s">
        <v>355</v>
      </c>
      <c r="F4" s="83"/>
    </row>
    <row r="5" spans="1:6" ht="17" thickBot="1" x14ac:dyDescent="0.5">
      <c r="A5" s="83"/>
      <c r="B5" s="52" t="s">
        <v>496</v>
      </c>
      <c r="C5" s="134" t="s">
        <v>697</v>
      </c>
      <c r="D5" s="134" t="s">
        <v>696</v>
      </c>
      <c r="E5" s="134" t="s">
        <v>698</v>
      </c>
      <c r="F5" s="83"/>
    </row>
    <row r="6" spans="1:6" ht="17" thickBot="1" x14ac:dyDescent="0.5">
      <c r="A6" s="83"/>
      <c r="B6" s="13" t="s">
        <v>356</v>
      </c>
      <c r="C6" s="130" t="s">
        <v>50</v>
      </c>
      <c r="D6" s="130" t="s">
        <v>51</v>
      </c>
      <c r="E6" s="130" t="s">
        <v>52</v>
      </c>
      <c r="F6" s="83"/>
    </row>
    <row r="7" spans="1:6" ht="17" thickBot="1" x14ac:dyDescent="0.5">
      <c r="A7" s="83"/>
      <c r="B7" s="13" t="s">
        <v>357</v>
      </c>
      <c r="C7" s="130" t="s">
        <v>53</v>
      </c>
      <c r="D7" s="135">
        <v>0.73</v>
      </c>
      <c r="E7" s="130" t="s">
        <v>54</v>
      </c>
      <c r="F7" s="83"/>
    </row>
    <row r="8" spans="1:6" ht="16.5" x14ac:dyDescent="0.45">
      <c r="A8" s="83"/>
      <c r="B8" s="11"/>
      <c r="C8" s="83"/>
      <c r="D8" s="83"/>
      <c r="E8" s="83"/>
      <c r="F8" s="83"/>
    </row>
    <row r="9" spans="1:6" ht="16.5" x14ac:dyDescent="0.45">
      <c r="A9" s="83"/>
      <c r="B9" s="10" t="s">
        <v>235</v>
      </c>
      <c r="C9" s="83"/>
      <c r="D9" s="83"/>
      <c r="E9" s="83"/>
      <c r="F9" s="83"/>
    </row>
    <row r="10" spans="1:6" ht="29.5" customHeight="1" x14ac:dyDescent="0.45">
      <c r="A10" s="83"/>
      <c r="B10" s="316" t="s">
        <v>495</v>
      </c>
      <c r="C10" s="316"/>
      <c r="D10" s="316"/>
      <c r="E10" s="316"/>
      <c r="F10" s="316"/>
    </row>
    <row r="11" spans="1:6" ht="16.5" x14ac:dyDescent="0.45">
      <c r="A11" s="83"/>
      <c r="B11" s="83"/>
      <c r="C11" s="83"/>
      <c r="D11" s="83"/>
      <c r="E11" s="83"/>
      <c r="F11" s="83"/>
    </row>
    <row r="12" spans="1:6" ht="16.5" x14ac:dyDescent="0.45">
      <c r="A12" s="83"/>
      <c r="B12" s="83"/>
      <c r="C12" s="83"/>
      <c r="D12" s="83"/>
      <c r="E12" s="83"/>
      <c r="F12" s="83"/>
    </row>
    <row r="13" spans="1:6" ht="16.5" x14ac:dyDescent="0.45">
      <c r="A13" s="83"/>
      <c r="B13" s="83"/>
      <c r="C13" s="83"/>
      <c r="D13" s="83"/>
      <c r="E13" s="83"/>
      <c r="F13" s="83"/>
    </row>
    <row r="14" spans="1:6" ht="30" customHeight="1" thickBot="1" x14ac:dyDescent="0.5">
      <c r="A14" s="83"/>
      <c r="B14" s="48" t="s">
        <v>676</v>
      </c>
      <c r="C14" s="83"/>
      <c r="D14" s="83"/>
      <c r="E14" s="83"/>
      <c r="F14" s="83"/>
    </row>
    <row r="15" spans="1:6" ht="37" customHeight="1" thickBot="1" x14ac:dyDescent="0.5">
      <c r="A15" s="83"/>
      <c r="B15" s="156" t="s">
        <v>352</v>
      </c>
      <c r="C15" s="156" t="s">
        <v>353</v>
      </c>
      <c r="D15" s="156" t="s">
        <v>358</v>
      </c>
      <c r="E15" s="156" t="s">
        <v>359</v>
      </c>
      <c r="F15" s="83"/>
    </row>
    <row r="16" spans="1:6" ht="16.5" x14ac:dyDescent="0.45">
      <c r="A16" s="83"/>
      <c r="B16" s="341" t="s">
        <v>360</v>
      </c>
      <c r="C16" s="9" t="s">
        <v>361</v>
      </c>
      <c r="D16" s="335" t="s">
        <v>55</v>
      </c>
      <c r="E16" s="335" t="s">
        <v>56</v>
      </c>
      <c r="F16" s="83"/>
    </row>
    <row r="17" spans="1:6" ht="17" thickBot="1" x14ac:dyDescent="0.5">
      <c r="A17" s="83"/>
      <c r="B17" s="332"/>
      <c r="C17" s="56" t="s">
        <v>362</v>
      </c>
      <c r="D17" s="334"/>
      <c r="E17" s="334"/>
      <c r="F17" s="83"/>
    </row>
    <row r="18" spans="1:6" ht="16.5" x14ac:dyDescent="0.45">
      <c r="A18" s="83"/>
      <c r="B18" s="331" t="s">
        <v>363</v>
      </c>
      <c r="C18" s="49" t="s">
        <v>364</v>
      </c>
      <c r="D18" s="333" t="s">
        <v>57</v>
      </c>
      <c r="E18" s="333" t="s">
        <v>58</v>
      </c>
      <c r="F18" s="83"/>
    </row>
    <row r="19" spans="1:6" ht="17" thickBot="1" x14ac:dyDescent="0.5">
      <c r="A19" s="83"/>
      <c r="B19" s="332"/>
      <c r="C19" s="56" t="s">
        <v>365</v>
      </c>
      <c r="D19" s="334"/>
      <c r="E19" s="334"/>
      <c r="F19" s="83"/>
    </row>
    <row r="20" spans="1:6" ht="16.5" x14ac:dyDescent="0.45">
      <c r="A20" s="83"/>
      <c r="B20" s="331" t="s">
        <v>366</v>
      </c>
      <c r="C20" s="49" t="s">
        <v>367</v>
      </c>
      <c r="D20" s="333" t="s">
        <v>59</v>
      </c>
      <c r="E20" s="333" t="s">
        <v>60</v>
      </c>
      <c r="F20" s="83"/>
    </row>
    <row r="21" spans="1:6" ht="17" thickBot="1" x14ac:dyDescent="0.5">
      <c r="A21" s="83"/>
      <c r="B21" s="332"/>
      <c r="C21" s="56" t="s">
        <v>368</v>
      </c>
      <c r="D21" s="334"/>
      <c r="E21" s="334"/>
      <c r="F21" s="83"/>
    </row>
    <row r="22" spans="1:6" ht="16.5" x14ac:dyDescent="0.45">
      <c r="A22" s="83"/>
      <c r="B22" s="12"/>
      <c r="C22" s="9"/>
      <c r="D22" s="9"/>
      <c r="E22" s="9"/>
      <c r="F22" s="9"/>
    </row>
    <row r="23" spans="1:6" ht="16.5" x14ac:dyDescent="0.45">
      <c r="A23" s="83"/>
      <c r="B23" s="10" t="s">
        <v>235</v>
      </c>
      <c r="C23" s="83"/>
      <c r="D23" s="83"/>
      <c r="E23" s="83"/>
      <c r="F23" s="83"/>
    </row>
    <row r="24" spans="1:6" ht="16.5" x14ac:dyDescent="0.45">
      <c r="A24" s="83"/>
      <c r="B24" s="158" t="s">
        <v>701</v>
      </c>
      <c r="C24" s="83"/>
      <c r="D24" s="83"/>
      <c r="E24" s="83"/>
      <c r="F24" s="83"/>
    </row>
    <row r="25" spans="1:6" ht="16.5" x14ac:dyDescent="0.45">
      <c r="A25" s="83"/>
      <c r="B25" s="83"/>
      <c r="C25" s="83"/>
      <c r="D25" s="83"/>
      <c r="E25" s="83"/>
      <c r="F25" s="83"/>
    </row>
    <row r="26" spans="1:6" ht="16.5" x14ac:dyDescent="0.45">
      <c r="A26" s="83"/>
      <c r="B26" s="83"/>
      <c r="C26" s="83"/>
      <c r="D26" s="83"/>
      <c r="E26" s="83"/>
      <c r="F26" s="83"/>
    </row>
    <row r="27" spans="1:6" ht="30" customHeight="1" thickBot="1" x14ac:dyDescent="0.5">
      <c r="A27" s="83"/>
      <c r="B27" s="48" t="s">
        <v>677</v>
      </c>
      <c r="C27" s="83"/>
      <c r="D27" s="83"/>
      <c r="E27" s="83"/>
      <c r="F27" s="83"/>
    </row>
    <row r="28" spans="1:6" ht="34.5" customHeight="1" thickBot="1" x14ac:dyDescent="0.5">
      <c r="A28" s="83"/>
      <c r="B28" s="156" t="s">
        <v>352</v>
      </c>
      <c r="C28" s="156" t="str">
        <f>+C15</f>
        <v>2026–2028 PLAN TARGET</v>
      </c>
      <c r="D28" s="156" t="str">
        <f>+D15</f>
        <v>2025 RESULT ENEL GROUP</v>
      </c>
      <c r="E28" s="156" t="s">
        <v>359</v>
      </c>
      <c r="F28" s="83"/>
    </row>
    <row r="29" spans="1:6" ht="16.5" x14ac:dyDescent="0.45">
      <c r="A29" s="83"/>
      <c r="B29" s="335" t="s">
        <v>369</v>
      </c>
      <c r="C29" s="9" t="s">
        <v>370</v>
      </c>
      <c r="D29" s="335" t="s">
        <v>61</v>
      </c>
      <c r="E29" s="335" t="s">
        <v>62</v>
      </c>
      <c r="F29" s="83"/>
    </row>
    <row r="30" spans="1:6" ht="17" thickBot="1" x14ac:dyDescent="0.5">
      <c r="A30" s="83"/>
      <c r="B30" s="334"/>
      <c r="C30" s="56" t="s">
        <v>371</v>
      </c>
      <c r="D30" s="334"/>
      <c r="E30" s="334"/>
      <c r="F30" s="83"/>
    </row>
    <row r="31" spans="1:6" ht="16.5" x14ac:dyDescent="0.45">
      <c r="A31" s="83"/>
      <c r="B31" s="9"/>
      <c r="C31" s="9"/>
      <c r="D31" s="9"/>
      <c r="E31" s="9"/>
      <c r="F31" s="9"/>
    </row>
    <row r="32" spans="1:6" ht="16.5" x14ac:dyDescent="0.45">
      <c r="A32" s="83"/>
      <c r="B32" s="10" t="s">
        <v>235</v>
      </c>
      <c r="C32" s="9"/>
      <c r="D32" s="9"/>
      <c r="E32" s="9"/>
      <c r="F32" s="9"/>
    </row>
    <row r="33" spans="1:6" ht="16.5" x14ac:dyDescent="0.45">
      <c r="A33" s="83"/>
      <c r="B33" s="158" t="s">
        <v>701</v>
      </c>
      <c r="C33" s="9"/>
      <c r="D33" s="9"/>
      <c r="E33" s="9"/>
      <c r="F33" s="9"/>
    </row>
    <row r="34" spans="1:6" ht="16.5" x14ac:dyDescent="0.45">
      <c r="A34" s="83"/>
      <c r="B34" s="11"/>
      <c r="C34" s="83"/>
      <c r="D34" s="83"/>
      <c r="E34" s="83"/>
      <c r="F34" s="83"/>
    </row>
    <row r="35" spans="1:6" ht="30" customHeight="1" thickBot="1" x14ac:dyDescent="0.5">
      <c r="A35" s="83"/>
      <c r="B35" s="48" t="s">
        <v>678</v>
      </c>
      <c r="C35" s="83"/>
      <c r="D35" s="83"/>
      <c r="E35" s="83"/>
      <c r="F35" s="83"/>
    </row>
    <row r="36" spans="1:6" ht="17" thickBot="1" x14ac:dyDescent="0.5">
      <c r="A36" s="83"/>
      <c r="B36" s="170" t="s">
        <v>21</v>
      </c>
      <c r="C36" s="170" t="s">
        <v>63</v>
      </c>
      <c r="D36" s="170" t="s">
        <v>49</v>
      </c>
      <c r="E36" s="83"/>
      <c r="F36" s="83"/>
    </row>
    <row r="37" spans="1:6" ht="14.5" customHeight="1" x14ac:dyDescent="0.45">
      <c r="A37" s="83"/>
      <c r="B37" s="335" t="s">
        <v>64</v>
      </c>
      <c r="C37" s="336" t="s">
        <v>65</v>
      </c>
      <c r="D37" s="335" t="s">
        <v>66</v>
      </c>
      <c r="E37" s="83"/>
      <c r="F37" s="83"/>
    </row>
    <row r="38" spans="1:6" ht="14.5" customHeight="1" x14ac:dyDescent="0.45">
      <c r="A38" s="83"/>
      <c r="B38" s="335"/>
      <c r="C38" s="336"/>
      <c r="D38" s="335"/>
      <c r="E38" s="83"/>
      <c r="F38" s="83"/>
    </row>
    <row r="39" spans="1:6" ht="39" customHeight="1" thickBot="1" x14ac:dyDescent="0.5">
      <c r="A39" s="83"/>
      <c r="B39" s="334"/>
      <c r="C39" s="337"/>
      <c r="D39" s="334"/>
      <c r="E39" s="83"/>
      <c r="F39" s="83"/>
    </row>
    <row r="40" spans="1:6" ht="14.5" customHeight="1" x14ac:dyDescent="0.45">
      <c r="A40" s="83"/>
      <c r="B40" s="333" t="s">
        <v>67</v>
      </c>
      <c r="C40" s="338" t="s">
        <v>24</v>
      </c>
      <c r="D40" s="333" t="s">
        <v>66</v>
      </c>
      <c r="E40" s="83"/>
      <c r="F40" s="83"/>
    </row>
    <row r="41" spans="1:6" ht="14.5" customHeight="1" x14ac:dyDescent="0.45">
      <c r="A41" s="83"/>
      <c r="B41" s="335"/>
      <c r="C41" s="339"/>
      <c r="D41" s="335"/>
      <c r="E41" s="83"/>
      <c r="F41" s="83"/>
    </row>
    <row r="42" spans="1:6" ht="15" customHeight="1" thickBot="1" x14ac:dyDescent="0.5">
      <c r="A42" s="83"/>
      <c r="B42" s="334" t="s">
        <v>235</v>
      </c>
      <c r="C42" s="340"/>
      <c r="D42" s="334"/>
      <c r="E42" s="83"/>
      <c r="F42" s="83"/>
    </row>
    <row r="43" spans="1:6" ht="16.5" x14ac:dyDescent="0.45">
      <c r="A43" s="83"/>
      <c r="B43" s="9"/>
      <c r="C43" s="149"/>
      <c r="D43" s="9"/>
      <c r="E43" s="83"/>
      <c r="F43" s="83"/>
    </row>
    <row r="44" spans="1:6" ht="16.5" x14ac:dyDescent="0.45">
      <c r="A44" s="83"/>
      <c r="B44" s="10" t="s">
        <v>235</v>
      </c>
      <c r="C44" s="83"/>
      <c r="D44" s="83"/>
      <c r="E44" s="83"/>
      <c r="F44" s="83"/>
    </row>
    <row r="45" spans="1:6" ht="16.5" x14ac:dyDescent="0.45">
      <c r="A45" s="83"/>
      <c r="B45" s="158" t="s">
        <v>702</v>
      </c>
      <c r="C45" s="83"/>
      <c r="D45" s="83"/>
      <c r="E45" s="83"/>
      <c r="F45" s="83"/>
    </row>
    <row r="46" spans="1:6" ht="16.5" x14ac:dyDescent="0.45">
      <c r="A46" s="83"/>
      <c r="B46" s="158" t="s">
        <v>68</v>
      </c>
      <c r="C46" s="83"/>
      <c r="D46" s="83"/>
      <c r="E46" s="83"/>
      <c r="F46" s="83"/>
    </row>
    <row r="47" spans="1:6" ht="16.5" x14ac:dyDescent="0.45">
      <c r="A47" s="83"/>
      <c r="B47" s="158"/>
      <c r="C47" s="83"/>
      <c r="D47" s="83"/>
      <c r="E47" s="83"/>
      <c r="F47" s="83"/>
    </row>
    <row r="48" spans="1:6" ht="16.5" x14ac:dyDescent="0.45">
      <c r="A48" s="83"/>
      <c r="B48" s="83"/>
      <c r="C48" s="83"/>
      <c r="D48" s="83"/>
      <c r="E48" s="83"/>
      <c r="F48" s="83"/>
    </row>
    <row r="49" spans="1:6" ht="30" customHeight="1" thickBot="1" x14ac:dyDescent="0.5">
      <c r="A49" s="83"/>
      <c r="B49" s="48" t="s">
        <v>679</v>
      </c>
      <c r="C49" s="83"/>
      <c r="D49" s="83"/>
      <c r="E49" s="83"/>
      <c r="F49" s="83"/>
    </row>
    <row r="50" spans="1:6" ht="17" thickBot="1" x14ac:dyDescent="0.5">
      <c r="A50" s="83"/>
      <c r="B50" s="170" t="s">
        <v>21</v>
      </c>
      <c r="C50" s="170" t="s">
        <v>69</v>
      </c>
      <c r="D50" s="170" t="s">
        <v>70</v>
      </c>
      <c r="E50" s="170" t="s">
        <v>71</v>
      </c>
      <c r="F50" s="170" t="s">
        <v>49</v>
      </c>
    </row>
    <row r="51" spans="1:6" ht="49.5" customHeight="1" x14ac:dyDescent="0.45">
      <c r="A51" s="83"/>
      <c r="B51" s="329" t="s">
        <v>72</v>
      </c>
      <c r="C51" s="329" t="s">
        <v>73</v>
      </c>
      <c r="D51" s="171" t="s">
        <v>74</v>
      </c>
      <c r="E51" s="342">
        <v>0.87</v>
      </c>
      <c r="F51" s="329" t="s">
        <v>75</v>
      </c>
    </row>
    <row r="52" spans="1:6" ht="17" thickBot="1" x14ac:dyDescent="0.5">
      <c r="A52" s="83"/>
      <c r="B52" s="330"/>
      <c r="C52" s="330"/>
      <c r="D52" s="172" t="s">
        <v>76</v>
      </c>
      <c r="E52" s="330"/>
      <c r="F52" s="330"/>
    </row>
    <row r="53" spans="1:6" ht="16.5" x14ac:dyDescent="0.45">
      <c r="A53" s="83"/>
      <c r="B53" s="6"/>
      <c r="C53" s="9"/>
      <c r="D53" s="9"/>
      <c r="E53" s="9"/>
      <c r="F53" s="9"/>
    </row>
    <row r="54" spans="1:6" ht="16.5" x14ac:dyDescent="0.45">
      <c r="A54" s="83"/>
      <c r="B54" s="10" t="s">
        <v>235</v>
      </c>
      <c r="C54" s="83"/>
      <c r="D54" s="83"/>
      <c r="E54" s="83"/>
      <c r="F54" s="83"/>
    </row>
    <row r="55" spans="1:6" ht="16.5" x14ac:dyDescent="0.45">
      <c r="A55" s="83"/>
      <c r="B55" s="158" t="s">
        <v>701</v>
      </c>
      <c r="C55" s="83"/>
      <c r="D55" s="83"/>
      <c r="E55" s="83"/>
      <c r="F55" s="83"/>
    </row>
    <row r="56" spans="1:6" ht="16.5" x14ac:dyDescent="0.45">
      <c r="A56" s="83"/>
      <c r="B56" s="83"/>
      <c r="C56" s="83"/>
      <c r="D56" s="83"/>
      <c r="E56" s="83"/>
      <c r="F56" s="83"/>
    </row>
    <row r="57" spans="1:6" ht="16.5" x14ac:dyDescent="0.45">
      <c r="A57" s="83"/>
      <c r="B57" s="83"/>
      <c r="C57" s="83"/>
      <c r="D57" s="83"/>
      <c r="E57" s="83"/>
      <c r="F57" s="83"/>
    </row>
  </sheetData>
  <mergeCells count="24">
    <mergeCell ref="C51:C52"/>
    <mergeCell ref="B16:B17"/>
    <mergeCell ref="D16:D17"/>
    <mergeCell ref="E16:E17"/>
    <mergeCell ref="E51:E52"/>
    <mergeCell ref="B18:B19"/>
    <mergeCell ref="D18:D19"/>
    <mergeCell ref="E18:E19"/>
    <mergeCell ref="B1:E1"/>
    <mergeCell ref="B10:F10"/>
    <mergeCell ref="F51:F52"/>
    <mergeCell ref="B20:B21"/>
    <mergeCell ref="D20:D21"/>
    <mergeCell ref="E20:E21"/>
    <mergeCell ref="B51:B52"/>
    <mergeCell ref="B29:B30"/>
    <mergeCell ref="D29:D30"/>
    <mergeCell ref="E29:E30"/>
    <mergeCell ref="B37:B39"/>
    <mergeCell ref="C37:C39"/>
    <mergeCell ref="D37:D39"/>
    <mergeCell ref="B40:B42"/>
    <mergeCell ref="D40:D42"/>
    <mergeCell ref="C40:C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0052A-D6BA-4150-8B9C-7A05AD3E20CA}">
  <dimension ref="B1:R303"/>
  <sheetViews>
    <sheetView showGridLines="0" zoomScale="50" zoomScaleNormal="50" workbookViewId="0"/>
  </sheetViews>
  <sheetFormatPr baseColWidth="10" defaultColWidth="11.453125" defaultRowHeight="14.5" x14ac:dyDescent="0.35"/>
  <cols>
    <col min="1" max="1" width="10.7265625" customWidth="1"/>
    <col min="2" max="2" width="14.54296875" customWidth="1"/>
    <col min="3" max="3" width="54.26953125" customWidth="1"/>
    <col min="4" max="4" width="8.1796875" customWidth="1"/>
    <col min="5" max="5" width="13.26953125" customWidth="1"/>
    <col min="6" max="6" width="13.90625" customWidth="1"/>
    <col min="7" max="7" width="13.08984375" customWidth="1"/>
    <col min="8" max="8" width="14.1796875" customWidth="1"/>
    <col min="9" max="9" width="11.81640625" customWidth="1"/>
    <col min="10" max="11" width="11" customWidth="1"/>
    <col min="12" max="12" width="11.7265625" customWidth="1"/>
    <col min="13" max="13" width="11" customWidth="1"/>
  </cols>
  <sheetData>
    <row r="1" spans="2:10" s="1" customFormat="1" ht="25" x14ac:dyDescent="0.35">
      <c r="B1" s="321" t="s">
        <v>372</v>
      </c>
      <c r="C1" s="321"/>
      <c r="D1" s="321"/>
      <c r="E1" s="321"/>
      <c r="F1" s="321"/>
      <c r="G1" s="321"/>
      <c r="H1" s="321"/>
      <c r="I1" s="321"/>
      <c r="J1" s="255"/>
    </row>
    <row r="2" spans="2:10" ht="21" x14ac:dyDescent="0.35">
      <c r="F2" s="96"/>
    </row>
    <row r="3" spans="2:10" ht="21" x14ac:dyDescent="0.55000000000000004">
      <c r="B3" s="173" t="s">
        <v>706</v>
      </c>
      <c r="C3" s="173"/>
      <c r="D3" s="83"/>
    </row>
    <row r="4" spans="2:10" ht="17" thickBot="1" x14ac:dyDescent="0.5">
      <c r="B4" s="83"/>
      <c r="C4" s="83"/>
      <c r="D4" s="83"/>
    </row>
    <row r="5" spans="2:10" ht="17" thickBot="1" x14ac:dyDescent="0.4">
      <c r="B5" s="156" t="s">
        <v>3</v>
      </c>
      <c r="C5" s="156" t="s">
        <v>21</v>
      </c>
      <c r="D5" s="174" t="s">
        <v>232</v>
      </c>
      <c r="E5" s="77">
        <v>2025</v>
      </c>
      <c r="F5" s="77">
        <v>2024</v>
      </c>
      <c r="G5" s="77">
        <v>2023</v>
      </c>
      <c r="H5" s="77" t="s">
        <v>22</v>
      </c>
      <c r="I5" s="77" t="s">
        <v>0</v>
      </c>
    </row>
    <row r="6" spans="2:10" ht="16.5" x14ac:dyDescent="0.45">
      <c r="B6" s="175" t="s">
        <v>8</v>
      </c>
      <c r="C6" s="12" t="s">
        <v>373</v>
      </c>
      <c r="D6" s="83"/>
    </row>
    <row r="7" spans="2:10" ht="16.5" x14ac:dyDescent="0.45">
      <c r="B7" s="83"/>
      <c r="C7" s="68" t="s">
        <v>77</v>
      </c>
      <c r="D7" s="68"/>
      <c r="F7" s="68"/>
      <c r="G7" s="68"/>
    </row>
    <row r="8" spans="2:10" ht="16.5" x14ac:dyDescent="0.45">
      <c r="B8" s="83"/>
      <c r="C8" s="343" t="s">
        <v>78</v>
      </c>
      <c r="D8" s="241" t="s">
        <v>79</v>
      </c>
      <c r="E8" s="241">
        <v>408</v>
      </c>
      <c r="F8" s="241">
        <v>435</v>
      </c>
      <c r="G8" s="241">
        <v>473</v>
      </c>
      <c r="H8" s="241">
        <f t="shared" ref="H8" si="0">+E8-F8</f>
        <v>-27</v>
      </c>
      <c r="I8" s="242">
        <f>+E8/F8-1</f>
        <v>-6.2068965517241392E-2</v>
      </c>
    </row>
    <row r="9" spans="2:10" ht="16.5" x14ac:dyDescent="0.45">
      <c r="B9" s="83"/>
      <c r="C9" s="344"/>
      <c r="D9" s="243" t="s">
        <v>0</v>
      </c>
      <c r="E9" s="244">
        <v>22.767857142857142</v>
      </c>
      <c r="F9" s="244">
        <v>22.3</v>
      </c>
      <c r="G9" s="244">
        <v>22.8</v>
      </c>
      <c r="H9" s="245"/>
      <c r="I9" s="245"/>
    </row>
    <row r="10" spans="2:10" ht="16.5" x14ac:dyDescent="0.45">
      <c r="B10" s="83"/>
      <c r="C10" s="246" t="s">
        <v>80</v>
      </c>
      <c r="D10" s="246"/>
      <c r="E10" s="246"/>
      <c r="F10" s="246"/>
      <c r="G10" s="246"/>
    </row>
    <row r="11" spans="2:10" ht="17" thickBot="1" x14ac:dyDescent="0.5">
      <c r="B11" s="83"/>
      <c r="C11" s="345" t="s">
        <v>81</v>
      </c>
      <c r="D11" s="247" t="s">
        <v>28</v>
      </c>
      <c r="E11" s="247">
        <v>81</v>
      </c>
      <c r="F11" s="247">
        <v>98</v>
      </c>
      <c r="G11" s="247">
        <v>95</v>
      </c>
      <c r="H11" s="247">
        <f t="shared" ref="H11" si="1">+E11-F11</f>
        <v>-17</v>
      </c>
      <c r="I11" s="248">
        <f>+E11/F11-1</f>
        <v>-0.17346938775510201</v>
      </c>
    </row>
    <row r="12" spans="2:10" ht="16.5" x14ac:dyDescent="0.45">
      <c r="B12" s="83"/>
      <c r="C12" s="346"/>
      <c r="D12" s="249" t="s">
        <v>0</v>
      </c>
      <c r="E12" s="251">
        <v>4.5200892857142856</v>
      </c>
      <c r="F12" s="251">
        <v>5</v>
      </c>
      <c r="G12" s="251">
        <v>4.5999999999999996</v>
      </c>
      <c r="H12" s="250"/>
      <c r="I12" s="250"/>
    </row>
    <row r="13" spans="2:10" ht="16.5" x14ac:dyDescent="0.45">
      <c r="B13" s="83"/>
      <c r="C13" s="246" t="s">
        <v>82</v>
      </c>
      <c r="D13" s="246"/>
      <c r="E13" s="246"/>
      <c r="F13" s="246"/>
      <c r="G13" s="246"/>
    </row>
    <row r="14" spans="2:10" ht="17" thickBot="1" x14ac:dyDescent="0.5">
      <c r="B14" s="83"/>
      <c r="C14" s="345" t="s">
        <v>374</v>
      </c>
      <c r="D14" s="247" t="s">
        <v>28</v>
      </c>
      <c r="E14" s="247">
        <v>528</v>
      </c>
      <c r="F14" s="247">
        <v>561</v>
      </c>
      <c r="G14" s="247">
        <v>574</v>
      </c>
      <c r="H14" s="247">
        <f t="shared" ref="H14" si="2">+E14-F14</f>
        <v>-33</v>
      </c>
      <c r="I14" s="248">
        <f>+E14/F14-1</f>
        <v>-5.8823529411764719E-2</v>
      </c>
    </row>
    <row r="15" spans="2:10" ht="16.5" x14ac:dyDescent="0.45">
      <c r="B15" s="83"/>
      <c r="C15" s="346"/>
      <c r="D15" s="250" t="s">
        <v>0</v>
      </c>
      <c r="E15" s="251">
        <f>+E14/E$25*100</f>
        <v>29.464285714285715</v>
      </c>
      <c r="F15" s="251">
        <f t="shared" ref="F15:G15" si="3">+F14/F$25*100</f>
        <v>28.739754098360653</v>
      </c>
      <c r="G15" s="251">
        <f t="shared" si="3"/>
        <v>27.636013480982186</v>
      </c>
      <c r="H15" s="250"/>
      <c r="I15" s="250"/>
    </row>
    <row r="16" spans="2:10" ht="16.5" x14ac:dyDescent="0.45">
      <c r="B16" s="83"/>
      <c r="C16" s="246" t="s">
        <v>83</v>
      </c>
      <c r="D16" s="246"/>
      <c r="E16" s="246"/>
      <c r="F16" s="246"/>
      <c r="G16" s="246"/>
    </row>
    <row r="17" spans="2:9" ht="17" thickBot="1" x14ac:dyDescent="0.5">
      <c r="B17" s="83"/>
      <c r="C17" s="345" t="s">
        <v>375</v>
      </c>
      <c r="D17" s="247" t="s">
        <v>28</v>
      </c>
      <c r="E17" s="247">
        <v>229</v>
      </c>
      <c r="F17" s="247">
        <v>290</v>
      </c>
      <c r="G17" s="247">
        <v>347</v>
      </c>
      <c r="H17" s="247">
        <f t="shared" ref="H17" si="4">+E17-F17</f>
        <v>-61</v>
      </c>
      <c r="I17" s="248">
        <f>+E17/F17-1</f>
        <v>-0.21034482758620687</v>
      </c>
    </row>
    <row r="18" spans="2:9" ht="16.5" x14ac:dyDescent="0.45">
      <c r="B18" s="83"/>
      <c r="C18" s="346"/>
      <c r="D18" s="250" t="s">
        <v>0</v>
      </c>
      <c r="E18" s="250">
        <v>0</v>
      </c>
      <c r="F18" s="250" t="s">
        <v>84</v>
      </c>
      <c r="G18" s="250" t="s">
        <v>85</v>
      </c>
      <c r="H18" s="250"/>
      <c r="I18" s="250"/>
    </row>
    <row r="19" spans="2:9" ht="16.5" x14ac:dyDescent="0.45">
      <c r="B19" s="83"/>
      <c r="C19" s="246" t="s">
        <v>86</v>
      </c>
      <c r="D19" s="246"/>
      <c r="E19" s="246"/>
      <c r="F19" s="246"/>
      <c r="G19" s="246"/>
    </row>
    <row r="20" spans="2:9" ht="17" thickBot="1" x14ac:dyDescent="0.5">
      <c r="B20" s="83"/>
      <c r="C20" s="345" t="s">
        <v>87</v>
      </c>
      <c r="D20" s="247" t="s">
        <v>28</v>
      </c>
      <c r="E20" s="247">
        <v>538</v>
      </c>
      <c r="F20" s="247">
        <v>553</v>
      </c>
      <c r="G20" s="247">
        <v>588</v>
      </c>
      <c r="H20" s="247">
        <f t="shared" ref="H20" si="5">+E20-F20</f>
        <v>-15</v>
      </c>
      <c r="I20" s="248">
        <f>+E20/F20-1</f>
        <v>-2.7124773960216952E-2</v>
      </c>
    </row>
    <row r="21" spans="2:9" ht="16.5" x14ac:dyDescent="0.45">
      <c r="B21" s="83"/>
      <c r="C21" s="346"/>
      <c r="D21" s="250" t="s">
        <v>0</v>
      </c>
      <c r="E21" s="250">
        <v>0</v>
      </c>
      <c r="F21" s="250" t="s">
        <v>88</v>
      </c>
      <c r="G21" s="250" t="s">
        <v>88</v>
      </c>
      <c r="H21" s="250"/>
      <c r="I21" s="250"/>
    </row>
    <row r="22" spans="2:9" ht="16.5" x14ac:dyDescent="0.45">
      <c r="B22" s="83"/>
      <c r="C22" s="246" t="s">
        <v>89</v>
      </c>
      <c r="D22" s="246"/>
      <c r="E22" s="246"/>
      <c r="F22" s="246"/>
      <c r="G22" s="246"/>
    </row>
    <row r="23" spans="2:9" ht="17" thickBot="1" x14ac:dyDescent="0.5">
      <c r="B23" s="83"/>
      <c r="C23" s="345" t="s">
        <v>90</v>
      </c>
      <c r="D23" s="247" t="s">
        <v>28</v>
      </c>
      <c r="E23" s="247">
        <v>8</v>
      </c>
      <c r="F23" s="247">
        <v>15</v>
      </c>
      <c r="G23" s="247" t="s">
        <v>91</v>
      </c>
      <c r="H23" s="247">
        <f t="shared" ref="H23" si="6">+E23-F23</f>
        <v>-7</v>
      </c>
      <c r="I23" s="248">
        <f>+E23/F23-1</f>
        <v>-0.46666666666666667</v>
      </c>
    </row>
    <row r="24" spans="2:9" ht="16.5" x14ac:dyDescent="0.45">
      <c r="B24" s="83"/>
      <c r="C24" s="346"/>
      <c r="D24" s="250" t="s">
        <v>0</v>
      </c>
      <c r="E24" s="250">
        <v>0</v>
      </c>
      <c r="F24" s="250" t="s">
        <v>92</v>
      </c>
      <c r="G24" s="250" t="s">
        <v>93</v>
      </c>
      <c r="H24" s="250"/>
      <c r="I24" s="250"/>
    </row>
    <row r="25" spans="2:9" ht="17" thickBot="1" x14ac:dyDescent="0.5">
      <c r="B25" s="83"/>
      <c r="C25" s="349" t="s">
        <v>94</v>
      </c>
      <c r="D25" s="252" t="s">
        <v>28</v>
      </c>
      <c r="E25" s="252">
        <v>1792</v>
      </c>
      <c r="F25" s="252">
        <v>1952</v>
      </c>
      <c r="G25" s="252">
        <v>2077</v>
      </c>
      <c r="H25" s="252">
        <f t="shared" ref="H25" si="7">+E25-F25</f>
        <v>-160</v>
      </c>
      <c r="I25" s="253">
        <f>+E25/F25-1</f>
        <v>-8.1967213114754078E-2</v>
      </c>
    </row>
    <row r="26" spans="2:9" ht="16.5" x14ac:dyDescent="0.45">
      <c r="B26" s="83"/>
      <c r="C26" s="350" t="s">
        <v>26</v>
      </c>
      <c r="D26" s="254" t="s">
        <v>0</v>
      </c>
      <c r="E26" s="254">
        <v>100</v>
      </c>
      <c r="F26" s="254">
        <v>100</v>
      </c>
      <c r="G26" s="254">
        <v>100</v>
      </c>
      <c r="H26" s="254"/>
      <c r="I26" s="254"/>
    </row>
    <row r="28" spans="2:9" ht="16.5" x14ac:dyDescent="0.45">
      <c r="B28" s="10" t="s">
        <v>235</v>
      </c>
      <c r="C28" s="83"/>
      <c r="D28" s="83"/>
      <c r="E28" s="83"/>
      <c r="F28" s="83"/>
      <c r="G28" s="83"/>
      <c r="H28" s="83"/>
      <c r="I28" s="83"/>
    </row>
    <row r="29" spans="2:9" ht="16" x14ac:dyDescent="0.35">
      <c r="B29" s="316" t="s">
        <v>376</v>
      </c>
      <c r="C29" s="316"/>
      <c r="D29" s="316"/>
      <c r="E29" s="316"/>
      <c r="F29" s="316"/>
      <c r="G29" s="316"/>
      <c r="H29" s="316"/>
      <c r="I29" s="316"/>
    </row>
    <row r="30" spans="2:9" ht="16" x14ac:dyDescent="0.35">
      <c r="B30" s="316" t="s">
        <v>377</v>
      </c>
      <c r="C30" s="316"/>
      <c r="D30" s="316"/>
      <c r="E30" s="316"/>
      <c r="F30" s="316"/>
      <c r="G30" s="316"/>
      <c r="H30" s="316"/>
      <c r="I30" s="316"/>
    </row>
    <row r="31" spans="2:9" ht="16" x14ac:dyDescent="0.35">
      <c r="B31" s="316" t="s">
        <v>378</v>
      </c>
      <c r="C31" s="316"/>
      <c r="D31" s="316"/>
      <c r="E31" s="316"/>
      <c r="F31" s="316"/>
      <c r="G31" s="316"/>
      <c r="H31" s="316"/>
      <c r="I31" s="316"/>
    </row>
    <row r="32" spans="2:9" ht="16.5" x14ac:dyDescent="0.35">
      <c r="C32" s="9"/>
      <c r="D32" s="9"/>
      <c r="E32" s="20"/>
      <c r="F32" s="20"/>
      <c r="G32" s="20"/>
      <c r="H32" s="20"/>
      <c r="I32" s="20"/>
    </row>
    <row r="33" spans="2:9" ht="17" thickBot="1" x14ac:dyDescent="0.4">
      <c r="C33" s="9"/>
      <c r="D33" s="9"/>
      <c r="E33" s="20"/>
      <c r="F33" s="20"/>
      <c r="G33" s="20"/>
      <c r="H33" s="20"/>
      <c r="I33" s="20"/>
    </row>
    <row r="34" spans="2:9" ht="33.5" thickBot="1" x14ac:dyDescent="0.4">
      <c r="B34" s="156" t="s">
        <v>1</v>
      </c>
      <c r="C34" s="156" t="s">
        <v>95</v>
      </c>
      <c r="D34" s="174" t="str">
        <f>+D5</f>
        <v>Unit</v>
      </c>
      <c r="E34" s="176" t="s">
        <v>104</v>
      </c>
      <c r="F34" s="176" t="s">
        <v>379</v>
      </c>
      <c r="G34" s="176" t="s">
        <v>380</v>
      </c>
      <c r="H34" s="176" t="s">
        <v>381</v>
      </c>
      <c r="I34" s="176" t="s">
        <v>382</v>
      </c>
    </row>
    <row r="35" spans="2:9" ht="17" thickBot="1" x14ac:dyDescent="0.5">
      <c r="B35" s="84" t="s">
        <v>8</v>
      </c>
      <c r="C35" s="52" t="s">
        <v>383</v>
      </c>
      <c r="D35" s="85"/>
      <c r="E35" s="85"/>
      <c r="F35" s="85"/>
      <c r="G35" s="85"/>
      <c r="H35" s="85"/>
      <c r="I35" s="85"/>
    </row>
    <row r="36" spans="2:9" ht="17" thickBot="1" x14ac:dyDescent="0.5">
      <c r="B36" s="81"/>
      <c r="C36" s="30" t="s">
        <v>384</v>
      </c>
      <c r="D36" s="30" t="s">
        <v>28</v>
      </c>
      <c r="E36" s="86">
        <v>28</v>
      </c>
      <c r="F36" s="86">
        <v>226</v>
      </c>
      <c r="G36" s="86">
        <v>1015</v>
      </c>
      <c r="H36" s="86">
        <v>94</v>
      </c>
      <c r="I36" s="86">
        <v>1363</v>
      </c>
    </row>
    <row r="37" spans="2:9" ht="17" thickBot="1" x14ac:dyDescent="0.5">
      <c r="B37" s="83"/>
      <c r="C37" s="30" t="s">
        <v>385</v>
      </c>
      <c r="D37" s="30" t="s">
        <v>28</v>
      </c>
      <c r="E37" s="86">
        <v>10</v>
      </c>
      <c r="F37" s="86">
        <v>66</v>
      </c>
      <c r="G37" s="86">
        <v>352</v>
      </c>
      <c r="H37" s="86">
        <v>1</v>
      </c>
      <c r="I37" s="86">
        <v>429</v>
      </c>
    </row>
    <row r="38" spans="2:9" ht="17" thickBot="1" x14ac:dyDescent="0.5">
      <c r="B38" s="83"/>
      <c r="C38" s="30" t="s">
        <v>382</v>
      </c>
      <c r="D38" s="30" t="s">
        <v>28</v>
      </c>
      <c r="E38" s="86" t="s">
        <v>742</v>
      </c>
      <c r="F38" s="86" t="s">
        <v>743</v>
      </c>
      <c r="G38" s="86">
        <v>1367</v>
      </c>
      <c r="H38" s="86">
        <v>95</v>
      </c>
      <c r="I38" s="86">
        <v>1792</v>
      </c>
    </row>
    <row r="39" spans="2:9" ht="16.5" x14ac:dyDescent="0.35">
      <c r="C39" s="9"/>
      <c r="D39" s="9"/>
      <c r="E39" s="33"/>
      <c r="F39" s="20"/>
      <c r="G39" s="20"/>
      <c r="H39" s="20"/>
      <c r="I39" s="20"/>
    </row>
    <row r="40" spans="2:9" ht="16.5" x14ac:dyDescent="0.35">
      <c r="C40" s="9"/>
      <c r="D40" s="9"/>
      <c r="E40" s="20"/>
      <c r="F40" s="20"/>
      <c r="G40" s="20"/>
      <c r="H40" s="20"/>
      <c r="I40" s="20"/>
    </row>
    <row r="41" spans="2:9" ht="21" x14ac:dyDescent="0.45">
      <c r="B41" s="155" t="s">
        <v>386</v>
      </c>
      <c r="C41" s="163"/>
      <c r="D41" s="83"/>
    </row>
    <row r="42" spans="2:9" ht="17" thickBot="1" x14ac:dyDescent="0.5">
      <c r="B42" s="11"/>
      <c r="C42" s="83"/>
      <c r="D42" s="83"/>
      <c r="E42" s="17"/>
    </row>
    <row r="43" spans="2:9" ht="17" thickBot="1" x14ac:dyDescent="0.4">
      <c r="B43" s="170" t="s">
        <v>1</v>
      </c>
      <c r="C43" s="170" t="s">
        <v>21</v>
      </c>
      <c r="D43" s="177" t="str">
        <f>$D$34</f>
        <v>Unit</v>
      </c>
      <c r="E43" s="89">
        <v>2025</v>
      </c>
      <c r="F43" s="89">
        <v>2024</v>
      </c>
      <c r="G43" s="89">
        <v>2023</v>
      </c>
      <c r="H43" s="89" t="s">
        <v>22</v>
      </c>
      <c r="I43" s="89" t="s">
        <v>96</v>
      </c>
    </row>
    <row r="44" spans="2:9" ht="18" thickBot="1" x14ac:dyDescent="0.4">
      <c r="B44" s="117" t="s">
        <v>4</v>
      </c>
      <c r="C44" s="52" t="s">
        <v>174</v>
      </c>
      <c r="D44" s="71"/>
      <c r="E44" s="70"/>
      <c r="F44" s="71"/>
      <c r="G44" s="71"/>
      <c r="H44" s="70"/>
      <c r="I44" s="70"/>
    </row>
    <row r="45" spans="2:9" ht="17" thickBot="1" x14ac:dyDescent="0.5">
      <c r="B45" s="83"/>
      <c r="C45" s="30" t="s">
        <v>387</v>
      </c>
      <c r="D45" s="55" t="s">
        <v>28</v>
      </c>
      <c r="E45" s="86">
        <v>103927</v>
      </c>
      <c r="F45" s="86">
        <v>108032</v>
      </c>
      <c r="G45" s="86">
        <v>94549</v>
      </c>
      <c r="H45" s="86">
        <f>+E45-F45</f>
        <v>-4105</v>
      </c>
      <c r="I45" s="87">
        <f>+E45/F45-1</f>
        <v>-3.7998000592417092E-2</v>
      </c>
    </row>
    <row r="46" spans="2:9" ht="17" thickBot="1" x14ac:dyDescent="0.5">
      <c r="B46" s="83"/>
      <c r="C46" s="30" t="s">
        <v>388</v>
      </c>
      <c r="D46" s="55" t="s">
        <v>28</v>
      </c>
      <c r="E46" s="86">
        <v>2041</v>
      </c>
      <c r="F46" s="86">
        <v>1952</v>
      </c>
      <c r="G46" s="86">
        <v>2119</v>
      </c>
      <c r="H46" s="86">
        <f t="shared" ref="H46:H58" si="8">+E46-F46</f>
        <v>89</v>
      </c>
      <c r="I46" s="87">
        <f t="shared" ref="I46:I58" si="9">+E46/F46-1</f>
        <v>4.5594262295082011E-2</v>
      </c>
    </row>
    <row r="47" spans="2:9" ht="17" thickBot="1" x14ac:dyDescent="0.5">
      <c r="B47" s="83"/>
      <c r="C47" s="30" t="s">
        <v>389</v>
      </c>
      <c r="D47" s="55" t="s">
        <v>28</v>
      </c>
      <c r="E47" s="55">
        <v>49</v>
      </c>
      <c r="F47" s="55">
        <v>57</v>
      </c>
      <c r="G47" s="55">
        <v>42</v>
      </c>
      <c r="H47" s="86">
        <f t="shared" si="8"/>
        <v>-8</v>
      </c>
      <c r="I47" s="87">
        <f t="shared" si="9"/>
        <v>-0.14035087719298245</v>
      </c>
    </row>
    <row r="48" spans="2:9" ht="17" thickBot="1" x14ac:dyDescent="0.5">
      <c r="B48" s="83"/>
      <c r="C48" s="30" t="s">
        <v>390</v>
      </c>
      <c r="D48" s="55" t="s">
        <v>28</v>
      </c>
      <c r="E48" s="55">
        <v>56</v>
      </c>
      <c r="F48" s="55">
        <v>58</v>
      </c>
      <c r="G48" s="55">
        <v>52</v>
      </c>
      <c r="H48" s="86">
        <f t="shared" si="8"/>
        <v>-2</v>
      </c>
      <c r="I48" s="87">
        <f t="shared" si="9"/>
        <v>-3.4482758620689613E-2</v>
      </c>
    </row>
    <row r="49" spans="2:9" ht="17" thickBot="1" x14ac:dyDescent="0.5">
      <c r="B49" s="83"/>
      <c r="C49" s="30" t="s">
        <v>391</v>
      </c>
      <c r="D49" s="55" t="s">
        <v>28</v>
      </c>
      <c r="E49" s="82">
        <v>50</v>
      </c>
      <c r="F49" s="55">
        <v>57</v>
      </c>
      <c r="G49" s="55">
        <v>45</v>
      </c>
      <c r="H49" s="86">
        <f t="shared" si="8"/>
        <v>-7</v>
      </c>
      <c r="I49" s="87">
        <f t="shared" si="9"/>
        <v>-0.1228070175438597</v>
      </c>
    </row>
    <row r="50" spans="2:9" ht="17" thickBot="1" x14ac:dyDescent="0.5">
      <c r="B50" s="83"/>
      <c r="C50" s="30" t="s">
        <v>392</v>
      </c>
      <c r="D50" s="55" t="s">
        <v>28</v>
      </c>
      <c r="E50" s="55">
        <v>54</v>
      </c>
      <c r="F50" s="55">
        <v>55</v>
      </c>
      <c r="G50" s="55">
        <v>39</v>
      </c>
      <c r="H50" s="86">
        <f t="shared" si="8"/>
        <v>-1</v>
      </c>
      <c r="I50" s="87">
        <f t="shared" si="9"/>
        <v>-1.8181818181818188E-2</v>
      </c>
    </row>
    <row r="51" spans="2:9" ht="33.5" thickBot="1" x14ac:dyDescent="0.5">
      <c r="B51" s="83"/>
      <c r="C51" s="30" t="s">
        <v>393</v>
      </c>
      <c r="D51" s="55" t="s">
        <v>28</v>
      </c>
      <c r="E51" s="55">
        <v>46</v>
      </c>
      <c r="F51" s="55">
        <v>56</v>
      </c>
      <c r="G51" s="55">
        <v>51</v>
      </c>
      <c r="H51" s="86">
        <f t="shared" si="8"/>
        <v>-10</v>
      </c>
      <c r="I51" s="87">
        <f t="shared" si="9"/>
        <v>-0.1785714285714286</v>
      </c>
    </row>
    <row r="52" spans="2:9" ht="17" thickBot="1" x14ac:dyDescent="0.5">
      <c r="B52" s="83"/>
      <c r="C52" s="30" t="s">
        <v>394</v>
      </c>
      <c r="D52" s="55" t="s">
        <v>28</v>
      </c>
      <c r="E52" s="55">
        <v>50</v>
      </c>
      <c r="F52" s="55">
        <v>57</v>
      </c>
      <c r="G52" s="55">
        <v>43</v>
      </c>
      <c r="H52" s="86">
        <f t="shared" si="8"/>
        <v>-7</v>
      </c>
      <c r="I52" s="87">
        <f t="shared" si="9"/>
        <v>-0.1228070175438597</v>
      </c>
    </row>
    <row r="53" spans="2:9" ht="17" thickBot="1" x14ac:dyDescent="0.5">
      <c r="B53" s="83"/>
      <c r="C53" s="30" t="s">
        <v>395</v>
      </c>
      <c r="D53" s="55" t="s">
        <v>28</v>
      </c>
      <c r="E53" s="55">
        <v>81</v>
      </c>
      <c r="F53" s="55">
        <v>74</v>
      </c>
      <c r="G53" s="55">
        <v>49</v>
      </c>
      <c r="H53" s="86">
        <f t="shared" si="8"/>
        <v>7</v>
      </c>
      <c r="I53" s="87">
        <f t="shared" si="9"/>
        <v>9.4594594594594517E-2</v>
      </c>
    </row>
    <row r="54" spans="2:9" ht="16.5" x14ac:dyDescent="0.35">
      <c r="C54" s="49"/>
      <c r="D54" s="65"/>
      <c r="E54" s="65"/>
      <c r="F54" s="65"/>
      <c r="G54" s="65"/>
      <c r="H54" s="50"/>
      <c r="I54" s="51"/>
    </row>
    <row r="55" spans="2:9" ht="17" thickBot="1" x14ac:dyDescent="0.4">
      <c r="C55" s="56"/>
      <c r="D55" s="57"/>
      <c r="E55" s="57"/>
      <c r="F55" s="57"/>
      <c r="G55" s="57"/>
      <c r="H55" s="58"/>
      <c r="I55" s="106"/>
    </row>
    <row r="56" spans="2:9" ht="33.5" thickBot="1" x14ac:dyDescent="0.4">
      <c r="B56" s="170" t="s">
        <v>189</v>
      </c>
      <c r="C56" s="170" t="s">
        <v>21</v>
      </c>
      <c r="D56" s="111" t="str">
        <f>$D$34</f>
        <v>Unit</v>
      </c>
      <c r="E56" s="112">
        <v>2025</v>
      </c>
      <c r="F56" s="112">
        <v>2024</v>
      </c>
      <c r="G56" s="112">
        <v>2023</v>
      </c>
      <c r="H56" s="112" t="s">
        <v>22</v>
      </c>
      <c r="I56" s="112" t="s">
        <v>96</v>
      </c>
    </row>
    <row r="57" spans="2:9" ht="33.5" thickBot="1" x14ac:dyDescent="0.5">
      <c r="B57" s="83"/>
      <c r="C57" s="30" t="s">
        <v>396</v>
      </c>
      <c r="D57" s="55" t="s">
        <v>97</v>
      </c>
      <c r="E57" s="82">
        <f>0.246*1000</f>
        <v>246</v>
      </c>
      <c r="F57" s="82">
        <f>174.4/943.74*1000</f>
        <v>184.79666009706065</v>
      </c>
      <c r="G57" s="82">
        <f>188/839.91*1000</f>
        <v>223.83350597087784</v>
      </c>
      <c r="H57" s="86">
        <f t="shared" si="8"/>
        <v>61.203339902939348</v>
      </c>
      <c r="I57" s="87">
        <f t="shared" si="9"/>
        <v>0.33119288990825679</v>
      </c>
    </row>
    <row r="58" spans="2:9" ht="17" thickBot="1" x14ac:dyDescent="0.5">
      <c r="B58" s="83"/>
      <c r="C58" s="30" t="s">
        <v>397</v>
      </c>
      <c r="D58" s="55" t="s">
        <v>98</v>
      </c>
      <c r="E58" s="82">
        <f>+E57/E46*1000</f>
        <v>120.52915237628613</v>
      </c>
      <c r="F58" s="82">
        <f>+F57/F46*1000</f>
        <v>94.670420131690918</v>
      </c>
      <c r="G58" s="82">
        <f>+G57/G46*1000</f>
        <v>105.63166869791308</v>
      </c>
      <c r="H58" s="86">
        <f t="shared" si="8"/>
        <v>25.858732244595217</v>
      </c>
      <c r="I58" s="87">
        <f t="shared" si="9"/>
        <v>0.27314479230814159</v>
      </c>
    </row>
    <row r="59" spans="2:9" ht="16.5" x14ac:dyDescent="0.35">
      <c r="C59" s="9"/>
      <c r="D59" s="20"/>
      <c r="E59" s="33"/>
      <c r="F59" s="33"/>
      <c r="G59" s="33"/>
      <c r="H59" s="31"/>
      <c r="I59" s="34"/>
    </row>
    <row r="60" spans="2:9" ht="16.5" x14ac:dyDescent="0.45">
      <c r="B60" s="10" t="s">
        <v>235</v>
      </c>
      <c r="C60" s="83"/>
      <c r="D60" s="83"/>
      <c r="E60" s="83"/>
      <c r="F60" s="83"/>
      <c r="G60" s="83"/>
      <c r="H60" s="83"/>
      <c r="I60" s="83"/>
    </row>
    <row r="61" spans="2:9" ht="16" x14ac:dyDescent="0.35">
      <c r="B61" s="317" t="s">
        <v>398</v>
      </c>
      <c r="C61" s="317"/>
      <c r="D61" s="317"/>
      <c r="E61" s="317"/>
      <c r="F61" s="317"/>
      <c r="G61" s="317"/>
      <c r="H61" s="317"/>
      <c r="I61" s="317"/>
    </row>
    <row r="62" spans="2:9" ht="16" x14ac:dyDescent="0.35">
      <c r="B62" s="317" t="s">
        <v>399</v>
      </c>
      <c r="C62" s="317"/>
      <c r="D62" s="317"/>
      <c r="E62" s="317"/>
      <c r="F62" s="317"/>
      <c r="G62" s="317"/>
      <c r="H62" s="317"/>
      <c r="I62" s="317"/>
    </row>
    <row r="63" spans="2:9" ht="16" x14ac:dyDescent="0.35">
      <c r="B63" s="317" t="s">
        <v>400</v>
      </c>
      <c r="C63" s="317"/>
      <c r="D63" s="317"/>
      <c r="E63" s="317"/>
      <c r="F63" s="317"/>
      <c r="G63" s="317"/>
      <c r="H63" s="317"/>
      <c r="I63" s="317"/>
    </row>
    <row r="64" spans="2:9" ht="16" x14ac:dyDescent="0.35">
      <c r="B64" s="316" t="s">
        <v>401</v>
      </c>
      <c r="C64" s="316"/>
      <c r="D64" s="316"/>
      <c r="E64" s="316"/>
      <c r="F64" s="316"/>
      <c r="G64" s="316"/>
      <c r="H64" s="316"/>
      <c r="I64" s="316"/>
    </row>
    <row r="65" spans="2:9" x14ac:dyDescent="0.35">
      <c r="B65" s="18"/>
      <c r="C65" s="18"/>
    </row>
    <row r="67" spans="2:9" ht="21" x14ac:dyDescent="0.45">
      <c r="B67" s="155" t="s">
        <v>402</v>
      </c>
      <c r="C67" s="161"/>
      <c r="D67" s="83"/>
    </row>
    <row r="68" spans="2:9" ht="17" thickBot="1" x14ac:dyDescent="0.5">
      <c r="B68" s="11"/>
      <c r="C68" s="83"/>
      <c r="D68" s="83"/>
      <c r="E68" s="17"/>
    </row>
    <row r="69" spans="2:9" ht="17" thickBot="1" x14ac:dyDescent="0.4">
      <c r="B69" s="170" t="s">
        <v>1</v>
      </c>
      <c r="C69" s="170" t="s">
        <v>21</v>
      </c>
      <c r="D69" s="177" t="str">
        <f>$D$43</f>
        <v>Unit</v>
      </c>
      <c r="E69" s="89">
        <v>2025</v>
      </c>
      <c r="F69" s="89">
        <v>2024</v>
      </c>
      <c r="G69" s="89">
        <v>2023</v>
      </c>
      <c r="H69" s="89" t="s">
        <v>22</v>
      </c>
      <c r="I69" s="89" t="s">
        <v>0</v>
      </c>
    </row>
    <row r="70" spans="2:9" ht="17" thickBot="1" x14ac:dyDescent="0.4">
      <c r="B70" s="178" t="s">
        <v>13</v>
      </c>
      <c r="C70" s="7" t="s">
        <v>192</v>
      </c>
      <c r="D70" s="7"/>
      <c r="F70" s="7"/>
      <c r="G70" s="7"/>
    </row>
    <row r="71" spans="2:9" ht="17" thickBot="1" x14ac:dyDescent="0.5">
      <c r="B71" s="83"/>
      <c r="C71" s="30" t="s">
        <v>403</v>
      </c>
      <c r="D71" s="30" t="s">
        <v>28</v>
      </c>
      <c r="E71" s="73">
        <v>1792</v>
      </c>
      <c r="F71" s="73">
        <v>1921</v>
      </c>
      <c r="G71" s="73">
        <v>2077</v>
      </c>
      <c r="H71" s="86">
        <f>+E71-F71</f>
        <v>-129</v>
      </c>
      <c r="I71" s="87">
        <f>+E71/F71-1</f>
        <v>-6.7152524726704854E-2</v>
      </c>
    </row>
    <row r="72" spans="2:9" ht="17" thickBot="1" x14ac:dyDescent="0.5">
      <c r="B72" s="83"/>
      <c r="C72" s="30" t="s">
        <v>404</v>
      </c>
      <c r="D72" s="30" t="s">
        <v>28</v>
      </c>
      <c r="E72" s="73">
        <v>1727</v>
      </c>
      <c r="F72" s="73">
        <v>1911</v>
      </c>
      <c r="G72" s="73">
        <v>2027</v>
      </c>
      <c r="H72" s="86">
        <f t="shared" ref="H72:H81" si="10">+E72-F72</f>
        <v>-184</v>
      </c>
      <c r="I72" s="87">
        <f t="shared" ref="I72:I81" si="11">+E72/F72-1</f>
        <v>-9.628466771323918E-2</v>
      </c>
    </row>
    <row r="73" spans="2:9" ht="17" thickBot="1" x14ac:dyDescent="0.5">
      <c r="B73" s="83"/>
      <c r="C73" s="30" t="s">
        <v>405</v>
      </c>
      <c r="D73" s="30" t="s">
        <v>0</v>
      </c>
      <c r="E73" s="92">
        <v>96.372767857142861</v>
      </c>
      <c r="F73" s="30">
        <v>99</v>
      </c>
      <c r="G73" s="30">
        <v>98</v>
      </c>
      <c r="H73" s="86">
        <f t="shared" si="10"/>
        <v>-2.6272321428571388</v>
      </c>
      <c r="I73" s="87">
        <f t="shared" si="11"/>
        <v>-2.6537698412698374E-2</v>
      </c>
    </row>
    <row r="74" spans="2:9" ht="17" thickBot="1" x14ac:dyDescent="0.5">
      <c r="B74" s="83"/>
      <c r="C74" s="30" t="s">
        <v>99</v>
      </c>
      <c r="D74" s="30" t="s">
        <v>0</v>
      </c>
      <c r="E74" s="30">
        <v>82</v>
      </c>
      <c r="F74" s="92">
        <v>90.476190476190482</v>
      </c>
      <c r="G74" s="30">
        <v>100</v>
      </c>
      <c r="H74" s="86">
        <f t="shared" si="10"/>
        <v>-8.4761904761904816</v>
      </c>
      <c r="I74" s="87">
        <f t="shared" si="11"/>
        <v>-9.3684210526315814E-2</v>
      </c>
    </row>
    <row r="75" spans="2:9" ht="17" thickBot="1" x14ac:dyDescent="0.5">
      <c r="B75" s="83"/>
      <c r="C75" s="30" t="s">
        <v>100</v>
      </c>
      <c r="D75" s="30" t="s">
        <v>0</v>
      </c>
      <c r="E75" s="30">
        <v>100</v>
      </c>
      <c r="F75" s="92">
        <v>95.440729483282666</v>
      </c>
      <c r="G75" s="30">
        <v>99</v>
      </c>
      <c r="H75" s="86">
        <f t="shared" si="10"/>
        <v>4.5592705167173335</v>
      </c>
      <c r="I75" s="87">
        <f t="shared" si="11"/>
        <v>4.7770700636942776E-2</v>
      </c>
    </row>
    <row r="76" spans="2:9" ht="17" thickBot="1" x14ac:dyDescent="0.5">
      <c r="B76" s="83"/>
      <c r="C76" s="30" t="s">
        <v>101</v>
      </c>
      <c r="D76" s="30" t="s">
        <v>0</v>
      </c>
      <c r="E76" s="30">
        <v>96</v>
      </c>
      <c r="F76" s="92">
        <v>98.562091503267979</v>
      </c>
      <c r="G76" s="30">
        <v>98</v>
      </c>
      <c r="H76" s="86">
        <f t="shared" si="10"/>
        <v>-2.562091503267979</v>
      </c>
      <c r="I76" s="87">
        <f t="shared" si="11"/>
        <v>-2.5994694960212228E-2</v>
      </c>
    </row>
    <row r="77" spans="2:9" ht="17" thickBot="1" x14ac:dyDescent="0.5">
      <c r="B77" s="83"/>
      <c r="C77" s="30" t="s">
        <v>102</v>
      </c>
      <c r="D77" s="30" t="s">
        <v>0</v>
      </c>
      <c r="E77" s="30">
        <v>81</v>
      </c>
      <c r="F77" s="92">
        <v>96.226415094339629</v>
      </c>
      <c r="G77" s="30">
        <v>70</v>
      </c>
      <c r="H77" s="86">
        <f t="shared" si="10"/>
        <v>-15.226415094339629</v>
      </c>
      <c r="I77" s="87">
        <f t="shared" si="11"/>
        <v>-0.15823529411764714</v>
      </c>
    </row>
    <row r="78" spans="2:9" ht="17" thickBot="1" x14ac:dyDescent="0.5">
      <c r="B78" s="83"/>
      <c r="C78" s="13" t="s">
        <v>406</v>
      </c>
      <c r="D78" s="30" t="s">
        <v>28</v>
      </c>
      <c r="E78" s="73">
        <v>1363</v>
      </c>
      <c r="F78" s="73">
        <v>1448</v>
      </c>
      <c r="G78" s="73">
        <v>1562</v>
      </c>
      <c r="H78" s="86">
        <f t="shared" si="10"/>
        <v>-85</v>
      </c>
      <c r="I78" s="87">
        <f t="shared" si="11"/>
        <v>-5.8701657458563483E-2</v>
      </c>
    </row>
    <row r="79" spans="2:9" ht="17" thickBot="1" x14ac:dyDescent="0.5">
      <c r="B79" s="83"/>
      <c r="C79" s="13" t="s">
        <v>407</v>
      </c>
      <c r="D79" s="30" t="s">
        <v>28</v>
      </c>
      <c r="E79" s="30">
        <v>429</v>
      </c>
      <c r="F79" s="30">
        <v>473</v>
      </c>
      <c r="G79" s="30">
        <v>515</v>
      </c>
      <c r="H79" s="86">
        <f t="shared" si="10"/>
        <v>-44</v>
      </c>
      <c r="I79" s="87">
        <f t="shared" si="11"/>
        <v>-9.3023255813953543E-2</v>
      </c>
    </row>
    <row r="80" spans="2:9" ht="17" thickBot="1" x14ac:dyDescent="0.5">
      <c r="B80" s="83"/>
      <c r="C80" s="30" t="s">
        <v>408</v>
      </c>
      <c r="D80" s="30" t="s">
        <v>28</v>
      </c>
      <c r="E80" s="30">
        <v>1316</v>
      </c>
      <c r="F80" s="30">
        <v>1440</v>
      </c>
      <c r="G80" s="30">
        <v>1527</v>
      </c>
      <c r="H80" s="86">
        <f t="shared" si="10"/>
        <v>-124</v>
      </c>
      <c r="I80" s="87">
        <f t="shared" si="11"/>
        <v>-8.6111111111111138E-2</v>
      </c>
    </row>
    <row r="81" spans="2:9" ht="17" thickBot="1" x14ac:dyDescent="0.5">
      <c r="B81" s="83"/>
      <c r="C81" s="30" t="s">
        <v>409</v>
      </c>
      <c r="D81" s="30" t="s">
        <v>28</v>
      </c>
      <c r="E81" s="30">
        <v>411</v>
      </c>
      <c r="F81" s="30">
        <v>471</v>
      </c>
      <c r="G81" s="30">
        <v>500</v>
      </c>
      <c r="H81" s="86">
        <f t="shared" si="10"/>
        <v>-60</v>
      </c>
      <c r="I81" s="87">
        <f t="shared" si="11"/>
        <v>-0.12738853503184711</v>
      </c>
    </row>
    <row r="82" spans="2:9" ht="17" thickBot="1" x14ac:dyDescent="0.5">
      <c r="B82" s="83"/>
      <c r="C82" s="30" t="s">
        <v>410</v>
      </c>
      <c r="D82" s="30" t="s">
        <v>0</v>
      </c>
      <c r="E82" s="86">
        <f>+E80/E78*100</f>
        <v>96.551724137931032</v>
      </c>
      <c r="F82" s="86">
        <v>99</v>
      </c>
      <c r="G82" s="86">
        <v>98</v>
      </c>
      <c r="H82" s="86">
        <f t="shared" ref="H82:H83" si="12">+E82-F82</f>
        <v>-2.448275862068968</v>
      </c>
      <c r="I82" s="87">
        <f t="shared" ref="I82:I83" si="13">+E82/F82-1</f>
        <v>-2.4730059212817901E-2</v>
      </c>
    </row>
    <row r="83" spans="2:9" ht="17" thickBot="1" x14ac:dyDescent="0.4">
      <c r="B83" s="11"/>
      <c r="C83" s="30" t="s">
        <v>411</v>
      </c>
      <c r="D83" s="30" t="s">
        <v>0</v>
      </c>
      <c r="E83" s="86">
        <f>+E81/E79*100</f>
        <v>95.8041958041958</v>
      </c>
      <c r="F83" s="86">
        <v>100</v>
      </c>
      <c r="G83" s="86">
        <v>97</v>
      </c>
      <c r="H83" s="86">
        <f t="shared" si="12"/>
        <v>-4.1958041958042003</v>
      </c>
      <c r="I83" s="87">
        <f t="shared" si="13"/>
        <v>-4.1958041958041981E-2</v>
      </c>
    </row>
    <row r="84" spans="2:9" x14ac:dyDescent="0.35">
      <c r="B84" s="1"/>
      <c r="C84" s="1"/>
      <c r="D84" s="1"/>
      <c r="E84" s="1"/>
      <c r="F84" s="1"/>
      <c r="G84" s="1"/>
    </row>
    <row r="85" spans="2:9" ht="16.5" x14ac:dyDescent="0.45">
      <c r="B85" s="10" t="s">
        <v>235</v>
      </c>
      <c r="C85" s="3"/>
      <c r="D85" s="83"/>
      <c r="E85" s="83"/>
      <c r="F85" s="83"/>
      <c r="G85" s="83"/>
      <c r="H85" s="83"/>
      <c r="I85" s="83"/>
    </row>
    <row r="86" spans="2:9" ht="16" x14ac:dyDescent="0.35">
      <c r="B86" s="316" t="s">
        <v>412</v>
      </c>
      <c r="C86" s="316"/>
      <c r="D86" s="316"/>
      <c r="E86" s="316"/>
      <c r="F86" s="316"/>
      <c r="G86" s="316"/>
      <c r="H86" s="316"/>
      <c r="I86" s="316"/>
    </row>
    <row r="87" spans="2:9" ht="16" x14ac:dyDescent="0.35">
      <c r="B87" s="316" t="s">
        <v>413</v>
      </c>
      <c r="C87" s="316"/>
      <c r="D87" s="316"/>
      <c r="E87" s="316"/>
      <c r="F87" s="316"/>
      <c r="G87" s="316"/>
      <c r="H87" s="316"/>
      <c r="I87" s="316"/>
    </row>
    <row r="88" spans="2:9" ht="16.5" x14ac:dyDescent="0.35">
      <c r="B88" s="1"/>
      <c r="C88" s="37"/>
      <c r="D88" s="39"/>
      <c r="E88" s="39"/>
      <c r="F88" s="39"/>
      <c r="G88" s="39"/>
      <c r="H88" s="39"/>
    </row>
    <row r="89" spans="2:9" ht="21" x14ac:dyDescent="0.45">
      <c r="B89" s="155" t="s">
        <v>664</v>
      </c>
      <c r="C89" s="161"/>
      <c r="D89" s="83"/>
    </row>
    <row r="90" spans="2:9" ht="17" thickBot="1" x14ac:dyDescent="0.5">
      <c r="B90" s="83"/>
      <c r="C90" s="83"/>
      <c r="D90" s="83"/>
    </row>
    <row r="91" spans="2:9" ht="17" thickBot="1" x14ac:dyDescent="0.4">
      <c r="B91" s="156" t="s">
        <v>1</v>
      </c>
      <c r="C91" s="177" t="s">
        <v>21</v>
      </c>
      <c r="D91" s="177" t="str">
        <f>$D$69</f>
        <v>Unit</v>
      </c>
      <c r="E91" s="89">
        <v>2025</v>
      </c>
      <c r="F91" s="89">
        <v>2024</v>
      </c>
      <c r="G91" s="89">
        <v>2023</v>
      </c>
      <c r="H91" s="89" t="s">
        <v>22</v>
      </c>
      <c r="I91" s="89" t="s">
        <v>0</v>
      </c>
    </row>
    <row r="92" spans="2:9" ht="18" thickBot="1" x14ac:dyDescent="0.4">
      <c r="B92" s="178" t="s">
        <v>5</v>
      </c>
      <c r="C92" s="136" t="s">
        <v>414</v>
      </c>
      <c r="D92" s="91"/>
      <c r="F92" s="91"/>
      <c r="G92" s="91"/>
    </row>
    <row r="93" spans="2:9" ht="17" thickBot="1" x14ac:dyDescent="0.5">
      <c r="B93" s="83"/>
      <c r="C93" s="30" t="s">
        <v>414</v>
      </c>
      <c r="D93" s="30" t="s">
        <v>0</v>
      </c>
      <c r="E93" s="90">
        <v>23.939732142857142</v>
      </c>
      <c r="F93" s="30">
        <v>25.2</v>
      </c>
      <c r="G93" s="30">
        <v>25</v>
      </c>
      <c r="H93" s="86">
        <f>+E93-F93</f>
        <v>-1.2602678571428569</v>
      </c>
      <c r="I93" s="87">
        <f>+E93/F93-1</f>
        <v>-5.0010629251700633E-2</v>
      </c>
    </row>
    <row r="94" spans="2:9" ht="33.5" thickBot="1" x14ac:dyDescent="0.5">
      <c r="B94" s="83"/>
      <c r="C94" s="30" t="s">
        <v>415</v>
      </c>
      <c r="D94" s="30" t="s">
        <v>0</v>
      </c>
      <c r="E94" s="90">
        <v>23.030303030303031</v>
      </c>
      <c r="F94" s="30">
        <v>21.8</v>
      </c>
      <c r="G94" s="30">
        <v>21.9</v>
      </c>
      <c r="H94" s="86">
        <f t="shared" ref="H94:H102" si="14">+E94-F94</f>
        <v>1.2303030303030305</v>
      </c>
      <c r="I94" s="87">
        <f t="shared" ref="I94:I102" si="15">+E94/F94-1</f>
        <v>5.6435918821239994E-2</v>
      </c>
    </row>
    <row r="95" spans="2:9" ht="17" thickBot="1" x14ac:dyDescent="0.5">
      <c r="B95" s="83"/>
      <c r="C95" s="30" t="s">
        <v>416</v>
      </c>
      <c r="D95" s="30" t="s">
        <v>28</v>
      </c>
      <c r="E95" s="30">
        <v>66</v>
      </c>
      <c r="F95" s="30">
        <v>72</v>
      </c>
      <c r="G95" s="30">
        <v>75</v>
      </c>
      <c r="H95" s="86">
        <f t="shared" si="14"/>
        <v>-6</v>
      </c>
      <c r="I95" s="87">
        <f t="shared" si="15"/>
        <v>-8.333333333333337E-2</v>
      </c>
    </row>
    <row r="96" spans="2:9" ht="33.5" thickBot="1" x14ac:dyDescent="0.5">
      <c r="B96" s="83"/>
      <c r="C96" s="30" t="s">
        <v>417</v>
      </c>
      <c r="D96" s="30" t="s">
        <v>0</v>
      </c>
      <c r="E96" s="90">
        <v>22.602739726027394</v>
      </c>
      <c r="F96" s="30">
        <v>22.1</v>
      </c>
      <c r="G96" s="30">
        <v>22.5</v>
      </c>
      <c r="H96" s="86">
        <f t="shared" si="14"/>
        <v>0.50273972602739292</v>
      </c>
      <c r="I96" s="87">
        <f t="shared" si="15"/>
        <v>2.2748403892642211E-2</v>
      </c>
    </row>
    <row r="97" spans="2:9" ht="17" thickBot="1" x14ac:dyDescent="0.5">
      <c r="B97" s="83"/>
      <c r="C97" s="30" t="s">
        <v>418</v>
      </c>
      <c r="D97" s="30" t="s">
        <v>28</v>
      </c>
      <c r="E97" s="30">
        <v>10</v>
      </c>
      <c r="F97" s="30">
        <v>9</v>
      </c>
      <c r="G97" s="30">
        <v>8</v>
      </c>
      <c r="H97" s="86">
        <f t="shared" si="14"/>
        <v>1</v>
      </c>
      <c r="I97" s="87">
        <f t="shared" si="15"/>
        <v>0.11111111111111116</v>
      </c>
    </row>
    <row r="98" spans="2:9" ht="33.5" thickBot="1" x14ac:dyDescent="0.5">
      <c r="B98" s="83"/>
      <c r="C98" s="30" t="s">
        <v>419</v>
      </c>
      <c r="D98" s="30" t="s">
        <v>0</v>
      </c>
      <c r="E98" s="90">
        <v>26.315789473684209</v>
      </c>
      <c r="F98" s="90">
        <v>20</v>
      </c>
      <c r="G98" s="30">
        <v>17.399999999999999</v>
      </c>
      <c r="H98" s="86">
        <f t="shared" si="14"/>
        <v>6.3157894736842088</v>
      </c>
      <c r="I98" s="87">
        <f t="shared" si="15"/>
        <v>0.3157894736842104</v>
      </c>
    </row>
    <row r="99" spans="2:9" ht="17" thickBot="1" x14ac:dyDescent="0.5">
      <c r="B99" s="83"/>
      <c r="C99" s="30" t="s">
        <v>420</v>
      </c>
      <c r="D99" s="30" t="s">
        <v>28</v>
      </c>
      <c r="E99" s="30">
        <v>48</v>
      </c>
      <c r="F99" s="30">
        <v>45</v>
      </c>
      <c r="G99" s="30">
        <v>22</v>
      </c>
      <c r="H99" s="86">
        <f t="shared" si="14"/>
        <v>3</v>
      </c>
      <c r="I99" s="87">
        <f t="shared" si="15"/>
        <v>6.6666666666666652E-2</v>
      </c>
    </row>
    <row r="100" spans="2:9" ht="33.5" thickBot="1" x14ac:dyDescent="0.5">
      <c r="B100" s="83"/>
      <c r="C100" s="30" t="s">
        <v>421</v>
      </c>
      <c r="D100" s="30" t="s">
        <v>0</v>
      </c>
      <c r="E100" s="90">
        <v>20.33898305084746</v>
      </c>
      <c r="F100" s="30">
        <v>18.399999999999999</v>
      </c>
      <c r="G100" s="30">
        <v>15.2</v>
      </c>
      <c r="H100" s="86">
        <f t="shared" si="14"/>
        <v>1.9389830508474617</v>
      </c>
      <c r="I100" s="87">
        <f t="shared" si="15"/>
        <v>0.10537951363301423</v>
      </c>
    </row>
    <row r="101" spans="2:9" ht="33.5" thickBot="1" x14ac:dyDescent="0.5">
      <c r="B101" s="83"/>
      <c r="C101" s="30" t="s">
        <v>422</v>
      </c>
      <c r="D101" s="30" t="s">
        <v>0</v>
      </c>
      <c r="E101" s="90">
        <v>14.545454545454545</v>
      </c>
      <c r="F101" s="30">
        <v>12.1</v>
      </c>
      <c r="G101" s="30">
        <v>6.7</v>
      </c>
      <c r="H101" s="86">
        <f t="shared" si="14"/>
        <v>2.4454545454545453</v>
      </c>
      <c r="I101" s="87">
        <f t="shared" si="15"/>
        <v>0.20210368144252433</v>
      </c>
    </row>
    <row r="102" spans="2:9" ht="17" thickBot="1" x14ac:dyDescent="0.5">
      <c r="B102" s="83"/>
      <c r="C102" s="30" t="s">
        <v>423</v>
      </c>
      <c r="D102" s="30" t="s">
        <v>0</v>
      </c>
      <c r="E102" s="30">
        <v>21</v>
      </c>
      <c r="F102" s="30">
        <v>18</v>
      </c>
      <c r="G102" s="30">
        <v>18</v>
      </c>
      <c r="H102" s="86">
        <f t="shared" si="14"/>
        <v>3</v>
      </c>
      <c r="I102" s="87">
        <f t="shared" si="15"/>
        <v>0.16666666666666674</v>
      </c>
    </row>
    <row r="103" spans="2:9" ht="16.5" x14ac:dyDescent="0.35">
      <c r="C103" s="9"/>
      <c r="D103" s="9"/>
      <c r="E103" s="9"/>
      <c r="F103" s="9"/>
      <c r="G103" s="9"/>
      <c r="H103" s="9"/>
    </row>
    <row r="105" spans="2:9" ht="21" x14ac:dyDescent="0.45">
      <c r="B105" s="155" t="s">
        <v>424</v>
      </c>
      <c r="C105" s="179"/>
      <c r="D105" s="83"/>
    </row>
    <row r="106" spans="2:9" ht="18" thickBot="1" x14ac:dyDescent="0.5">
      <c r="B106" s="83"/>
      <c r="C106" s="5"/>
      <c r="D106" s="83"/>
    </row>
    <row r="107" spans="2:9" ht="17" thickBot="1" x14ac:dyDescent="0.4">
      <c r="B107" s="156" t="s">
        <v>1</v>
      </c>
      <c r="C107" s="177" t="s">
        <v>21</v>
      </c>
      <c r="D107" s="177" t="str">
        <f>$D$91</f>
        <v>Unit</v>
      </c>
      <c r="E107" s="89">
        <v>2025</v>
      </c>
      <c r="F107" s="89">
        <v>2024</v>
      </c>
      <c r="G107" s="89">
        <v>2023</v>
      </c>
      <c r="H107" s="89" t="s">
        <v>22</v>
      </c>
      <c r="I107" s="89" t="s">
        <v>0</v>
      </c>
    </row>
    <row r="108" spans="2:9" ht="18" thickBot="1" x14ac:dyDescent="0.5">
      <c r="B108" s="178" t="s">
        <v>14</v>
      </c>
      <c r="C108" s="59" t="s">
        <v>197</v>
      </c>
      <c r="D108" s="91"/>
      <c r="F108" s="91"/>
      <c r="G108" s="91"/>
    </row>
    <row r="109" spans="2:9" ht="17" thickBot="1" x14ac:dyDescent="0.5">
      <c r="B109" s="83"/>
      <c r="C109" s="118" t="s">
        <v>425</v>
      </c>
      <c r="D109" s="30" t="s">
        <v>28</v>
      </c>
      <c r="E109" s="30">
        <v>49</v>
      </c>
      <c r="F109" s="30">
        <v>24</v>
      </c>
      <c r="G109" s="30">
        <v>36</v>
      </c>
      <c r="H109" s="86">
        <f>+E109-F109</f>
        <v>25</v>
      </c>
      <c r="I109" s="87">
        <f>+E109/F109-1</f>
        <v>1.0416666666666665</v>
      </c>
    </row>
    <row r="110" spans="2:9" ht="17" thickBot="1" x14ac:dyDescent="0.5">
      <c r="B110" s="83"/>
      <c r="C110" s="118" t="s">
        <v>103</v>
      </c>
      <c r="D110" s="30" t="s">
        <v>28</v>
      </c>
      <c r="E110" s="30">
        <v>88</v>
      </c>
      <c r="F110" s="30">
        <v>39</v>
      </c>
      <c r="G110" s="30">
        <v>71</v>
      </c>
      <c r="H110" s="86">
        <f>+E110-F110</f>
        <v>49</v>
      </c>
      <c r="I110" s="87">
        <f>+E110/F110-1</f>
        <v>1.2564102564102564</v>
      </c>
    </row>
    <row r="111" spans="2:9" ht="16.5" x14ac:dyDescent="0.45">
      <c r="B111" s="83"/>
      <c r="C111" s="11"/>
      <c r="D111" s="83"/>
    </row>
    <row r="112" spans="2:9" ht="17" thickBot="1" x14ac:dyDescent="0.5">
      <c r="B112" s="83"/>
      <c r="C112" s="83"/>
      <c r="D112" s="83"/>
    </row>
    <row r="113" spans="2:9" ht="17" thickBot="1" x14ac:dyDescent="0.4">
      <c r="B113" s="156" t="s">
        <v>1</v>
      </c>
      <c r="C113" s="177" t="s">
        <v>21</v>
      </c>
      <c r="D113" s="177" t="str">
        <f>$D$107</f>
        <v>Unit</v>
      </c>
      <c r="E113" s="89">
        <v>2025</v>
      </c>
      <c r="F113" s="89">
        <v>2024</v>
      </c>
      <c r="G113" s="89">
        <v>2023</v>
      </c>
      <c r="H113" s="89" t="s">
        <v>22</v>
      </c>
      <c r="I113" s="89" t="s">
        <v>0</v>
      </c>
    </row>
    <row r="114" spans="2:9" ht="18" thickBot="1" x14ac:dyDescent="0.4">
      <c r="B114" s="178" t="s">
        <v>14</v>
      </c>
      <c r="C114" s="136" t="s">
        <v>426</v>
      </c>
      <c r="D114" s="91"/>
      <c r="E114" s="91"/>
      <c r="F114" s="91"/>
      <c r="G114" s="91"/>
    </row>
    <row r="115" spans="2:9" ht="17" thickBot="1" x14ac:dyDescent="0.5">
      <c r="B115" s="83"/>
      <c r="C115" s="118" t="s">
        <v>427</v>
      </c>
      <c r="D115" s="30" t="s">
        <v>28</v>
      </c>
      <c r="E115" s="30">
        <v>169</v>
      </c>
      <c r="F115" s="30">
        <v>88</v>
      </c>
      <c r="G115" s="30">
        <v>164</v>
      </c>
      <c r="H115" s="86">
        <f>+E115-F115</f>
        <v>81</v>
      </c>
      <c r="I115" s="87">
        <f>+E115/F115-1</f>
        <v>0.92045454545454541</v>
      </c>
    </row>
    <row r="116" spans="2:9" ht="17" thickBot="1" x14ac:dyDescent="0.5">
      <c r="B116" s="83"/>
      <c r="C116" s="118" t="s">
        <v>428</v>
      </c>
      <c r="D116" s="30" t="s">
        <v>28</v>
      </c>
      <c r="E116" s="30">
        <v>137</v>
      </c>
      <c r="F116" s="30">
        <v>63</v>
      </c>
      <c r="G116" s="30">
        <v>107</v>
      </c>
      <c r="H116" s="86">
        <f>+E116-F116</f>
        <v>74</v>
      </c>
      <c r="I116" s="87">
        <f>+E116/F116-1</f>
        <v>1.1746031746031744</v>
      </c>
    </row>
    <row r="117" spans="2:9" ht="17" thickBot="1" x14ac:dyDescent="0.5">
      <c r="B117" s="83"/>
      <c r="C117" s="118" t="s">
        <v>428</v>
      </c>
      <c r="D117" s="30" t="s">
        <v>0</v>
      </c>
      <c r="E117" s="92">
        <v>81.065088757396452</v>
      </c>
      <c r="F117" s="30">
        <v>72</v>
      </c>
      <c r="G117" s="30">
        <v>65</v>
      </c>
      <c r="H117" s="86">
        <f>+E117-F117</f>
        <v>9.0650887573964525</v>
      </c>
      <c r="I117" s="87">
        <f>+E117/F117-1</f>
        <v>0.12590401051939515</v>
      </c>
    </row>
    <row r="118" spans="2:9" ht="16.5" x14ac:dyDescent="0.45">
      <c r="B118" s="83"/>
      <c r="C118" s="11"/>
      <c r="D118" s="83"/>
    </row>
    <row r="119" spans="2:9" ht="18" thickBot="1" x14ac:dyDescent="0.5">
      <c r="B119" s="83"/>
      <c r="C119" s="5" t="s">
        <v>26</v>
      </c>
      <c r="D119" s="83"/>
    </row>
    <row r="120" spans="2:9" ht="17" thickBot="1" x14ac:dyDescent="0.4">
      <c r="B120" s="156" t="s">
        <v>1</v>
      </c>
      <c r="C120" s="177" t="s">
        <v>21</v>
      </c>
      <c r="D120" s="177" t="str">
        <f>$D$113</f>
        <v>Unit</v>
      </c>
      <c r="E120" s="89">
        <v>2025</v>
      </c>
      <c r="F120" s="89">
        <v>2024</v>
      </c>
      <c r="G120" s="89">
        <v>2023</v>
      </c>
      <c r="H120" s="89" t="s">
        <v>22</v>
      </c>
      <c r="I120" s="89" t="s">
        <v>0</v>
      </c>
    </row>
    <row r="121" spans="2:9" ht="18" thickBot="1" x14ac:dyDescent="0.5">
      <c r="B121" s="178" t="s">
        <v>14</v>
      </c>
      <c r="C121" s="59" t="s">
        <v>429</v>
      </c>
      <c r="D121" s="5"/>
      <c r="E121" s="5"/>
      <c r="F121" s="5"/>
      <c r="G121" s="5"/>
    </row>
    <row r="122" spans="2:9" ht="17" thickBot="1" x14ac:dyDescent="0.5">
      <c r="B122" s="83"/>
      <c r="C122" s="118" t="s">
        <v>430</v>
      </c>
      <c r="D122" s="30" t="s">
        <v>28</v>
      </c>
      <c r="E122" s="30">
        <v>79</v>
      </c>
      <c r="F122" s="30">
        <v>16</v>
      </c>
      <c r="G122" s="30">
        <v>51</v>
      </c>
      <c r="H122" s="86">
        <f>+E122-F122</f>
        <v>63</v>
      </c>
      <c r="I122" s="87" t="s">
        <v>24</v>
      </c>
    </row>
    <row r="123" spans="2:9" ht="17" thickBot="1" x14ac:dyDescent="0.5">
      <c r="B123" s="83"/>
      <c r="C123" s="118" t="s">
        <v>431</v>
      </c>
      <c r="D123" s="30" t="s">
        <v>28</v>
      </c>
      <c r="E123" s="30">
        <v>15</v>
      </c>
      <c r="F123" s="30">
        <v>7</v>
      </c>
      <c r="G123" s="30">
        <v>16</v>
      </c>
      <c r="H123" s="86">
        <f t="shared" ref="H123:H126" si="16">+E123-F123</f>
        <v>8</v>
      </c>
      <c r="I123" s="87" t="s">
        <v>24</v>
      </c>
    </row>
    <row r="124" spans="2:9" ht="17" thickBot="1" x14ac:dyDescent="0.5">
      <c r="B124" s="83"/>
      <c r="C124" s="118" t="s">
        <v>432</v>
      </c>
      <c r="D124" s="30" t="s">
        <v>28</v>
      </c>
      <c r="E124" s="30">
        <v>18</v>
      </c>
      <c r="F124" s="30">
        <v>3</v>
      </c>
      <c r="G124" s="30">
        <v>15</v>
      </c>
      <c r="H124" s="86">
        <f t="shared" si="16"/>
        <v>15</v>
      </c>
      <c r="I124" s="87" t="s">
        <v>24</v>
      </c>
    </row>
    <row r="125" spans="2:9" ht="17" thickBot="1" x14ac:dyDescent="0.5">
      <c r="B125" s="83"/>
      <c r="C125" s="118" t="s">
        <v>433</v>
      </c>
      <c r="D125" s="30" t="s">
        <v>28</v>
      </c>
      <c r="E125" s="30">
        <v>70</v>
      </c>
      <c r="F125" s="30">
        <v>19</v>
      </c>
      <c r="G125" s="30">
        <v>50</v>
      </c>
      <c r="H125" s="86">
        <f t="shared" si="16"/>
        <v>51</v>
      </c>
      <c r="I125" s="87" t="s">
        <v>24</v>
      </c>
    </row>
    <row r="126" spans="2:9" ht="17" thickBot="1" x14ac:dyDescent="0.5">
      <c r="B126" s="83"/>
      <c r="C126" s="118" t="s">
        <v>434</v>
      </c>
      <c r="D126" s="30" t="s">
        <v>28</v>
      </c>
      <c r="E126" s="30">
        <v>6</v>
      </c>
      <c r="F126" s="30">
        <v>1</v>
      </c>
      <c r="G126" s="30">
        <v>2</v>
      </c>
      <c r="H126" s="86">
        <f t="shared" si="16"/>
        <v>5</v>
      </c>
      <c r="I126" s="87" t="s">
        <v>24</v>
      </c>
    </row>
    <row r="127" spans="2:9" ht="17" thickBot="1" x14ac:dyDescent="0.5">
      <c r="B127" s="83"/>
      <c r="C127" s="180" t="s">
        <v>435</v>
      </c>
      <c r="D127" s="13" t="s">
        <v>28</v>
      </c>
      <c r="E127" s="13">
        <v>94</v>
      </c>
      <c r="F127" s="13">
        <v>23</v>
      </c>
      <c r="G127" s="13">
        <v>67</v>
      </c>
      <c r="H127" s="13">
        <f t="shared" ref="H127" si="17">+E127-F127</f>
        <v>71</v>
      </c>
      <c r="I127" s="87" t="s">
        <v>24</v>
      </c>
    </row>
    <row r="128" spans="2:9" x14ac:dyDescent="0.35">
      <c r="C128" s="1"/>
    </row>
    <row r="129" spans="2:9" ht="15" thickBot="1" x14ac:dyDescent="0.4">
      <c r="C129" s="1"/>
    </row>
    <row r="130" spans="2:9" ht="17" thickBot="1" x14ac:dyDescent="0.4">
      <c r="B130" s="156" t="s">
        <v>1</v>
      </c>
      <c r="C130" s="177" t="s">
        <v>21</v>
      </c>
      <c r="D130" s="177" t="str">
        <f>$D$120</f>
        <v>Unit</v>
      </c>
      <c r="E130" s="89">
        <v>2025</v>
      </c>
      <c r="F130" s="89">
        <v>2024</v>
      </c>
      <c r="G130" s="89">
        <v>2023</v>
      </c>
      <c r="H130" s="89" t="s">
        <v>22</v>
      </c>
      <c r="I130" s="89" t="s">
        <v>0</v>
      </c>
    </row>
    <row r="131" spans="2:9" ht="18" thickBot="1" x14ac:dyDescent="0.4">
      <c r="B131" s="178" t="s">
        <v>14</v>
      </c>
      <c r="C131" s="7" t="s">
        <v>436</v>
      </c>
      <c r="D131" s="5"/>
      <c r="E131" s="5"/>
      <c r="F131" s="5"/>
      <c r="G131" s="5"/>
    </row>
    <row r="132" spans="2:9" ht="17" thickBot="1" x14ac:dyDescent="0.5">
      <c r="B132" s="83"/>
      <c r="C132" s="83" t="s">
        <v>429</v>
      </c>
      <c r="D132" s="30" t="s">
        <v>28</v>
      </c>
      <c r="E132" s="30">
        <v>94</v>
      </c>
      <c r="F132" s="30">
        <v>23</v>
      </c>
      <c r="G132" s="30">
        <v>67</v>
      </c>
      <c r="H132" s="86">
        <f>+E132-F132</f>
        <v>71</v>
      </c>
      <c r="I132" s="87" t="s">
        <v>24</v>
      </c>
    </row>
    <row r="133" spans="2:9" ht="17" thickBot="1" x14ac:dyDescent="0.5">
      <c r="B133" s="83"/>
      <c r="C133" s="30" t="s">
        <v>437</v>
      </c>
      <c r="D133" s="30" t="s">
        <v>0</v>
      </c>
      <c r="E133" s="93">
        <v>4.7667342799188637</v>
      </c>
      <c r="F133" s="93">
        <v>1.18</v>
      </c>
      <c r="G133" s="93">
        <v>3.22</v>
      </c>
      <c r="H133" s="86">
        <f t="shared" ref="H133:H134" si="18">+E133-F133</f>
        <v>3.586734279918864</v>
      </c>
      <c r="I133" s="87" t="s">
        <v>24</v>
      </c>
    </row>
    <row r="134" spans="2:9" ht="17" thickBot="1" x14ac:dyDescent="0.5">
      <c r="B134" s="83"/>
      <c r="C134" s="30" t="s">
        <v>438</v>
      </c>
      <c r="D134" s="30" t="s">
        <v>28</v>
      </c>
      <c r="E134" s="30">
        <v>270</v>
      </c>
      <c r="F134" s="30">
        <v>163</v>
      </c>
      <c r="G134" s="30">
        <v>165</v>
      </c>
      <c r="H134" s="86">
        <f t="shared" si="18"/>
        <v>107</v>
      </c>
      <c r="I134" s="87">
        <f t="shared" ref="I134" si="19">+E134/F134-1</f>
        <v>0.65644171779141103</v>
      </c>
    </row>
    <row r="135" spans="2:9" x14ac:dyDescent="0.35">
      <c r="C135" s="1"/>
    </row>
    <row r="137" spans="2:9" s="42" customFormat="1" ht="17" thickBot="1" x14ac:dyDescent="0.4">
      <c r="B137" s="138"/>
      <c r="C137" s="149"/>
      <c r="D137" s="149"/>
    </row>
    <row r="138" spans="2:9" ht="17" thickBot="1" x14ac:dyDescent="0.4">
      <c r="B138" s="156" t="s">
        <v>1</v>
      </c>
      <c r="C138" s="177" t="s">
        <v>21</v>
      </c>
      <c r="D138" s="177" t="str">
        <f>$D$130</f>
        <v>Unit</v>
      </c>
      <c r="E138" s="89">
        <v>2025</v>
      </c>
      <c r="F138" s="89">
        <v>2024</v>
      </c>
      <c r="G138" s="89">
        <v>2023</v>
      </c>
      <c r="H138" s="89" t="s">
        <v>22</v>
      </c>
      <c r="I138" s="89" t="s">
        <v>0</v>
      </c>
    </row>
    <row r="139" spans="2:9" ht="18" thickBot="1" x14ac:dyDescent="0.4">
      <c r="B139" s="178" t="s">
        <v>14</v>
      </c>
      <c r="C139" s="7" t="s">
        <v>439</v>
      </c>
      <c r="D139" s="5"/>
      <c r="F139" s="5"/>
      <c r="G139" s="5"/>
    </row>
    <row r="140" spans="2:9" ht="17" thickBot="1" x14ac:dyDescent="0.5">
      <c r="B140" s="83"/>
      <c r="C140" s="30" t="s">
        <v>440</v>
      </c>
      <c r="D140" s="30" t="s">
        <v>0</v>
      </c>
      <c r="E140" s="90">
        <v>3.5216434336023479</v>
      </c>
      <c r="F140" s="90">
        <v>3</v>
      </c>
      <c r="G140" s="90">
        <v>2.6</v>
      </c>
      <c r="H140" s="90">
        <f>+E140-F140</f>
        <v>0.52164343360234788</v>
      </c>
      <c r="I140" s="79">
        <f>+E140/F140-1</f>
        <v>0.17388114453411596</v>
      </c>
    </row>
    <row r="141" spans="2:9" ht="17" thickBot="1" x14ac:dyDescent="0.5">
      <c r="B141" s="83"/>
      <c r="C141" s="30" t="s">
        <v>441</v>
      </c>
      <c r="D141" s="30" t="s">
        <v>0</v>
      </c>
      <c r="E141" s="90">
        <v>13.646368305209098</v>
      </c>
      <c r="F141" s="30">
        <v>8.6</v>
      </c>
      <c r="G141" s="30">
        <v>8.4</v>
      </c>
      <c r="H141" s="90">
        <f t="shared" ref="H141:H151" si="20">+E141-F141</f>
        <v>5.0463683052090982</v>
      </c>
      <c r="I141" s="79">
        <f t="shared" ref="I141:I151" si="21">+E141/F141-1</f>
        <v>0.58678701223361607</v>
      </c>
    </row>
    <row r="142" spans="2:9" ht="17" thickBot="1" x14ac:dyDescent="0.5">
      <c r="B142" s="83"/>
      <c r="C142" s="30" t="s">
        <v>442</v>
      </c>
      <c r="D142" s="30" t="s">
        <v>0</v>
      </c>
      <c r="E142" s="90">
        <v>6.0606060606060606</v>
      </c>
      <c r="F142" s="30">
        <v>4.5</v>
      </c>
      <c r="G142" s="30">
        <v>0.8</v>
      </c>
      <c r="H142" s="90">
        <f t="shared" si="20"/>
        <v>1.5606060606060606</v>
      </c>
      <c r="I142" s="79">
        <f t="shared" si="21"/>
        <v>0.34680134680134689</v>
      </c>
    </row>
    <row r="143" spans="2:9" ht="17" thickBot="1" x14ac:dyDescent="0.5">
      <c r="B143" s="83"/>
      <c r="C143" s="30" t="s">
        <v>443</v>
      </c>
      <c r="D143" s="30" t="s">
        <v>0</v>
      </c>
      <c r="E143" s="90">
        <v>18.88111888111888</v>
      </c>
      <c r="F143" s="30">
        <v>7.5</v>
      </c>
      <c r="G143" s="30">
        <v>7</v>
      </c>
      <c r="H143" s="90">
        <f t="shared" si="20"/>
        <v>11.38111888111888</v>
      </c>
      <c r="I143" s="87" t="s">
        <v>24</v>
      </c>
    </row>
    <row r="144" spans="2:9" ht="17" thickBot="1" x14ac:dyDescent="0.5">
      <c r="B144" s="83"/>
      <c r="C144" s="30" t="s">
        <v>444</v>
      </c>
      <c r="D144" s="30" t="s">
        <v>0</v>
      </c>
      <c r="E144" s="90">
        <v>18.75</v>
      </c>
      <c r="F144" s="30">
        <v>26.7</v>
      </c>
      <c r="G144" s="30">
        <v>0.4</v>
      </c>
      <c r="H144" s="90">
        <f t="shared" si="20"/>
        <v>-7.9499999999999993</v>
      </c>
      <c r="I144" s="79">
        <f t="shared" si="21"/>
        <v>-0.297752808988764</v>
      </c>
    </row>
    <row r="145" spans="2:9" ht="17" thickBot="1" x14ac:dyDescent="0.5">
      <c r="B145" s="83"/>
      <c r="C145" s="30" t="s">
        <v>445</v>
      </c>
      <c r="D145" s="30" t="s">
        <v>0</v>
      </c>
      <c r="E145" s="90">
        <v>18.75</v>
      </c>
      <c r="F145" s="30">
        <v>26.7</v>
      </c>
      <c r="G145" s="30">
        <v>0.5</v>
      </c>
      <c r="H145" s="90">
        <f t="shared" si="20"/>
        <v>-7.9499999999999993</v>
      </c>
      <c r="I145" s="79">
        <f t="shared" si="21"/>
        <v>-0.297752808988764</v>
      </c>
    </row>
    <row r="146" spans="2:9" ht="17" thickBot="1" x14ac:dyDescent="0.5">
      <c r="B146" s="83"/>
      <c r="C146" s="30" t="s">
        <v>446</v>
      </c>
      <c r="D146" s="30" t="s">
        <v>0</v>
      </c>
      <c r="E146" s="90">
        <v>4.7116165718927707</v>
      </c>
      <c r="F146" s="30">
        <v>4.2</v>
      </c>
      <c r="G146" s="30">
        <v>2.9</v>
      </c>
      <c r="H146" s="90">
        <f t="shared" si="20"/>
        <v>0.51161657189277054</v>
      </c>
      <c r="I146" s="79">
        <f t="shared" si="21"/>
        <v>0.12181346949827865</v>
      </c>
    </row>
    <row r="147" spans="2:9" ht="17" thickBot="1" x14ac:dyDescent="0.5">
      <c r="B147" s="83"/>
      <c r="C147" s="30" t="s">
        <v>447</v>
      </c>
      <c r="D147" s="30" t="s">
        <v>0</v>
      </c>
      <c r="E147" s="90">
        <v>8.3671811535337124</v>
      </c>
      <c r="F147" s="30">
        <v>8.1</v>
      </c>
      <c r="G147" s="30">
        <v>5.4</v>
      </c>
      <c r="H147" s="90">
        <f t="shared" si="20"/>
        <v>0.26718115353371275</v>
      </c>
      <c r="I147" s="79">
        <f t="shared" si="21"/>
        <v>3.2985327596754654E-2</v>
      </c>
    </row>
    <row r="148" spans="2:9" ht="17" thickBot="1" x14ac:dyDescent="0.5">
      <c r="B148" s="83"/>
      <c r="C148" s="30" t="s">
        <v>448</v>
      </c>
      <c r="D148" s="30" t="s">
        <v>0</v>
      </c>
      <c r="E148" s="90">
        <v>1.890359168241966</v>
      </c>
      <c r="F148" s="90">
        <v>0</v>
      </c>
      <c r="G148" s="30">
        <v>0.1</v>
      </c>
      <c r="H148" s="90">
        <f t="shared" si="20"/>
        <v>1.890359168241966</v>
      </c>
      <c r="I148" s="87" t="s">
        <v>24</v>
      </c>
    </row>
    <row r="149" spans="2:9" ht="17" thickBot="1" x14ac:dyDescent="0.5">
      <c r="B149" s="83"/>
      <c r="C149" s="30" t="s">
        <v>449</v>
      </c>
      <c r="D149" s="30" t="s">
        <v>0</v>
      </c>
      <c r="E149" s="90">
        <v>29.867674858223065</v>
      </c>
      <c r="F149" s="30">
        <v>7.9</v>
      </c>
      <c r="G149" s="30">
        <v>2.2000000000000002</v>
      </c>
      <c r="H149" s="90">
        <f t="shared" si="20"/>
        <v>21.967674858223063</v>
      </c>
      <c r="I149" s="87" t="s">
        <v>24</v>
      </c>
    </row>
    <row r="150" spans="2:9" ht="17" thickBot="1" x14ac:dyDescent="0.5">
      <c r="B150" s="83"/>
      <c r="C150" s="13" t="s">
        <v>450</v>
      </c>
      <c r="D150" s="13" t="s">
        <v>0</v>
      </c>
      <c r="E150" s="94">
        <v>4.1294642857142856</v>
      </c>
      <c r="F150" s="13">
        <v>3.4</v>
      </c>
      <c r="G150" s="13">
        <v>3.4</v>
      </c>
      <c r="H150" s="94">
        <f t="shared" si="20"/>
        <v>0.72946428571428568</v>
      </c>
      <c r="I150" s="95">
        <f t="shared" si="21"/>
        <v>0.21454831932773111</v>
      </c>
    </row>
    <row r="151" spans="2:9" ht="17" thickBot="1" x14ac:dyDescent="0.5">
      <c r="B151" s="83"/>
      <c r="C151" s="13" t="s">
        <v>451</v>
      </c>
      <c r="D151" s="13" t="s">
        <v>0</v>
      </c>
      <c r="E151" s="94">
        <v>14.899553571428573</v>
      </c>
      <c r="F151" s="13">
        <v>8.4</v>
      </c>
      <c r="G151" s="13">
        <v>8.4</v>
      </c>
      <c r="H151" s="94">
        <f t="shared" si="20"/>
        <v>6.4995535714285726</v>
      </c>
      <c r="I151" s="95">
        <f t="shared" si="21"/>
        <v>0.77375637755102056</v>
      </c>
    </row>
    <row r="152" spans="2:9" ht="16.5" x14ac:dyDescent="0.45">
      <c r="B152" s="83"/>
      <c r="C152" s="12"/>
      <c r="D152" s="12"/>
      <c r="E152" s="12"/>
      <c r="F152" s="12"/>
      <c r="G152" s="12"/>
      <c r="H152" s="12"/>
    </row>
    <row r="153" spans="2:9" ht="16.5" x14ac:dyDescent="0.45">
      <c r="B153" s="83"/>
      <c r="C153" s="12"/>
      <c r="D153" s="12"/>
      <c r="E153" s="12"/>
      <c r="F153" s="12"/>
      <c r="G153" s="12"/>
      <c r="H153" s="12"/>
    </row>
    <row r="154" spans="2:9" ht="21" x14ac:dyDescent="0.45">
      <c r="B154" s="155" t="s">
        <v>452</v>
      </c>
      <c r="C154" s="161"/>
      <c r="D154" s="83"/>
    </row>
    <row r="155" spans="2:9" ht="20.5" thickBot="1" x14ac:dyDescent="0.5">
      <c r="B155" s="83"/>
      <c r="C155" s="181"/>
      <c r="D155" s="83"/>
    </row>
    <row r="156" spans="2:9" ht="17" thickBot="1" x14ac:dyDescent="0.4">
      <c r="B156" s="156" t="s">
        <v>1</v>
      </c>
      <c r="C156" s="170" t="s">
        <v>21</v>
      </c>
      <c r="D156" s="170" t="str">
        <f>$D$138</f>
        <v>Unit</v>
      </c>
      <c r="E156" s="88">
        <v>2025</v>
      </c>
      <c r="F156" s="88">
        <v>2024</v>
      </c>
      <c r="G156" s="88">
        <v>2023</v>
      </c>
      <c r="H156" s="88" t="s">
        <v>22</v>
      </c>
      <c r="I156" s="88" t="s">
        <v>0</v>
      </c>
    </row>
    <row r="157" spans="2:9" ht="33.5" thickBot="1" x14ac:dyDescent="0.4">
      <c r="B157" s="178" t="s">
        <v>15</v>
      </c>
      <c r="C157" s="52" t="s">
        <v>198</v>
      </c>
      <c r="D157" s="71"/>
      <c r="E157" s="70"/>
      <c r="F157" s="71"/>
      <c r="G157" s="71"/>
      <c r="H157" s="70"/>
      <c r="I157" s="70"/>
    </row>
    <row r="158" spans="2:9" ht="17" thickBot="1" x14ac:dyDescent="0.5">
      <c r="B158" s="83"/>
      <c r="C158" s="30" t="s">
        <v>104</v>
      </c>
      <c r="D158" s="30" t="s">
        <v>0</v>
      </c>
      <c r="E158" s="90">
        <v>7.8947368421052628</v>
      </c>
      <c r="F158" s="30">
        <v>7.1</v>
      </c>
      <c r="G158" s="30">
        <v>4.3</v>
      </c>
      <c r="H158" s="86">
        <f>+E158-F158</f>
        <v>0.79473684210526319</v>
      </c>
      <c r="I158" s="97">
        <f>+E158/F158-1</f>
        <v>0.11193476649369916</v>
      </c>
    </row>
    <row r="159" spans="2:9" ht="17" thickBot="1" x14ac:dyDescent="0.5">
      <c r="B159" s="83"/>
      <c r="C159" s="30" t="s">
        <v>105</v>
      </c>
      <c r="D159" s="30" t="s">
        <v>0</v>
      </c>
      <c r="E159" s="90">
        <v>4.4520547945205475</v>
      </c>
      <c r="F159" s="30">
        <v>6.7</v>
      </c>
      <c r="G159" s="30">
        <v>6</v>
      </c>
      <c r="H159" s="86">
        <f t="shared" ref="H159:H162" si="22">+E159-F159</f>
        <v>-2.2479452054794526</v>
      </c>
      <c r="I159" s="97">
        <f t="shared" ref="I159:I162" si="23">+E159/F159-1</f>
        <v>-0.33551420977305257</v>
      </c>
    </row>
    <row r="160" spans="2:9" ht="17" thickBot="1" x14ac:dyDescent="0.5">
      <c r="B160" s="83"/>
      <c r="C160" s="30" t="s">
        <v>106</v>
      </c>
      <c r="D160" s="30" t="s">
        <v>0</v>
      </c>
      <c r="E160" s="90">
        <v>6.4374542794440384</v>
      </c>
      <c r="F160" s="30">
        <v>11.4</v>
      </c>
      <c r="G160" s="30">
        <v>9.9</v>
      </c>
      <c r="H160" s="86">
        <f t="shared" si="22"/>
        <v>-4.962545720555962</v>
      </c>
      <c r="I160" s="97">
        <f t="shared" si="23"/>
        <v>-0.43531102811894407</v>
      </c>
    </row>
    <row r="161" spans="2:18" ht="17" thickBot="1" x14ac:dyDescent="0.5">
      <c r="B161" s="83"/>
      <c r="C161" s="30" t="s">
        <v>107</v>
      </c>
      <c r="D161" s="30" t="s">
        <v>0</v>
      </c>
      <c r="E161" s="90">
        <v>8.4210526315789469</v>
      </c>
      <c r="F161" s="30">
        <v>15.1</v>
      </c>
      <c r="G161" s="30">
        <v>13</v>
      </c>
      <c r="H161" s="86">
        <f t="shared" si="22"/>
        <v>-6.6789473684210527</v>
      </c>
      <c r="I161" s="97">
        <f t="shared" si="23"/>
        <v>-0.44231439525967242</v>
      </c>
    </row>
    <row r="162" spans="2:18" ht="17" thickBot="1" x14ac:dyDescent="0.5">
      <c r="B162" s="83"/>
      <c r="C162" s="13" t="s">
        <v>40</v>
      </c>
      <c r="D162" s="13" t="s">
        <v>0</v>
      </c>
      <c r="E162" s="94">
        <v>6.25</v>
      </c>
      <c r="F162" s="13">
        <v>10.6</v>
      </c>
      <c r="G162" s="13">
        <v>9.1999999999999993</v>
      </c>
      <c r="H162" s="86">
        <f t="shared" si="22"/>
        <v>-4.3499999999999996</v>
      </c>
      <c r="I162" s="97">
        <f t="shared" si="23"/>
        <v>-0.410377358490566</v>
      </c>
    </row>
    <row r="163" spans="2:18" ht="52" customHeight="1" thickBot="1" x14ac:dyDescent="0.5">
      <c r="B163" s="83"/>
      <c r="C163" s="13" t="s">
        <v>453</v>
      </c>
      <c r="D163" s="80"/>
      <c r="E163" s="69"/>
      <c r="F163" s="80"/>
      <c r="G163" s="80"/>
      <c r="H163" s="80"/>
      <c r="I163" s="69"/>
    </row>
    <row r="164" spans="2:18" ht="17" thickBot="1" x14ac:dyDescent="0.5">
      <c r="B164" s="83"/>
      <c r="C164" s="30" t="s">
        <v>104</v>
      </c>
      <c r="D164" s="30" t="s">
        <v>0</v>
      </c>
      <c r="E164" s="90">
        <v>26.315789473684209</v>
      </c>
      <c r="F164" s="90">
        <v>31</v>
      </c>
      <c r="G164" s="30">
        <v>32.6</v>
      </c>
      <c r="H164" s="86">
        <f t="shared" ref="H164:H168" si="24">+E164-F164</f>
        <v>-4.6842105263157912</v>
      </c>
      <c r="I164" s="97">
        <f t="shared" ref="I164:I168" si="25">+E164/F164-1</f>
        <v>-0.15110356536502556</v>
      </c>
    </row>
    <row r="165" spans="2:18" ht="17" thickBot="1" x14ac:dyDescent="0.5">
      <c r="B165" s="83"/>
      <c r="C165" s="30" t="s">
        <v>105</v>
      </c>
      <c r="D165" s="30" t="s">
        <v>0</v>
      </c>
      <c r="E165" s="90">
        <v>19.520547945205479</v>
      </c>
      <c r="F165" s="30">
        <v>20.100000000000001</v>
      </c>
      <c r="G165" s="30">
        <v>17.7</v>
      </c>
      <c r="H165" s="86">
        <f t="shared" si="24"/>
        <v>-0.57945205479452255</v>
      </c>
      <c r="I165" s="97">
        <f t="shared" si="25"/>
        <v>-2.8828460437538395E-2</v>
      </c>
    </row>
    <row r="166" spans="2:18" ht="17" thickBot="1" x14ac:dyDescent="0.5">
      <c r="B166" s="83"/>
      <c r="C166" s="30" t="s">
        <v>106</v>
      </c>
      <c r="D166" s="30" t="s">
        <v>0</v>
      </c>
      <c r="E166" s="90">
        <v>19.897585954645209</v>
      </c>
      <c r="F166" s="30">
        <v>22.6</v>
      </c>
      <c r="G166" s="30">
        <v>20.7</v>
      </c>
      <c r="H166" s="86">
        <f t="shared" si="24"/>
        <v>-2.7024140453547929</v>
      </c>
      <c r="I166" s="97">
        <f t="shared" si="25"/>
        <v>-0.11957584271481381</v>
      </c>
    </row>
    <row r="167" spans="2:18" ht="17" thickBot="1" x14ac:dyDescent="0.5">
      <c r="B167" s="83"/>
      <c r="C167" s="30" t="s">
        <v>107</v>
      </c>
      <c r="D167" s="30" t="s">
        <v>0</v>
      </c>
      <c r="E167" s="90">
        <v>15.789473684210526</v>
      </c>
      <c r="F167" s="30">
        <v>28.3</v>
      </c>
      <c r="G167" s="30">
        <v>239.6</v>
      </c>
      <c r="H167" s="86">
        <f t="shared" si="24"/>
        <v>-12.510526315789475</v>
      </c>
      <c r="I167" s="97">
        <f t="shared" si="25"/>
        <v>-0.44206806769574114</v>
      </c>
    </row>
    <row r="168" spans="2:18" ht="17" thickBot="1" x14ac:dyDescent="0.5">
      <c r="B168" s="83"/>
      <c r="C168" s="13" t="s">
        <v>40</v>
      </c>
      <c r="D168" s="13" t="s">
        <v>0</v>
      </c>
      <c r="E168" s="94">
        <v>19.754464285714285</v>
      </c>
      <c r="F168" s="13">
        <v>22.5</v>
      </c>
      <c r="G168" s="13">
        <v>20.7</v>
      </c>
      <c r="H168" s="86">
        <f t="shared" si="24"/>
        <v>-2.7455357142857153</v>
      </c>
      <c r="I168" s="97">
        <f t="shared" si="25"/>
        <v>-0.12202380952380953</v>
      </c>
    </row>
    <row r="169" spans="2:18" ht="16.5" x14ac:dyDescent="0.35">
      <c r="C169" s="12"/>
      <c r="D169" s="12"/>
      <c r="E169" s="43"/>
      <c r="F169" s="12"/>
      <c r="G169" s="12"/>
      <c r="H169" s="31"/>
      <c r="I169" s="44"/>
    </row>
    <row r="171" spans="2:18" ht="21" x14ac:dyDescent="0.45">
      <c r="B171" s="155" t="s">
        <v>704</v>
      </c>
      <c r="C171" s="161"/>
      <c r="D171" s="83"/>
    </row>
    <row r="172" spans="2:18" ht="17" thickBot="1" x14ac:dyDescent="0.5">
      <c r="B172" s="83"/>
      <c r="C172" s="83"/>
      <c r="D172" s="83"/>
    </row>
    <row r="173" spans="2:18" ht="17" thickBot="1" x14ac:dyDescent="0.4">
      <c r="B173" s="182" t="s">
        <v>1</v>
      </c>
      <c r="C173" s="182" t="s">
        <v>21</v>
      </c>
      <c r="D173" s="177" t="str">
        <f>$D$156</f>
        <v>Unit</v>
      </c>
      <c r="E173" s="347">
        <v>2025</v>
      </c>
      <c r="F173" s="347"/>
      <c r="G173" s="347"/>
      <c r="H173" s="347">
        <v>2024</v>
      </c>
      <c r="I173" s="347"/>
      <c r="J173" s="347"/>
      <c r="K173" s="347">
        <v>2023</v>
      </c>
      <c r="L173" s="347"/>
      <c r="M173" s="347"/>
    </row>
    <row r="174" spans="2:18" ht="33.5" thickBot="1" x14ac:dyDescent="0.4">
      <c r="B174" s="178" t="s">
        <v>16</v>
      </c>
      <c r="C174" s="52" t="s">
        <v>705</v>
      </c>
      <c r="D174" s="183"/>
      <c r="E174" s="52" t="s">
        <v>455</v>
      </c>
      <c r="F174" s="52" t="s">
        <v>456</v>
      </c>
      <c r="G174" s="52" t="s">
        <v>457</v>
      </c>
      <c r="H174" s="52" t="s">
        <v>455</v>
      </c>
      <c r="I174" s="52" t="s">
        <v>456</v>
      </c>
      <c r="J174" s="52" t="s">
        <v>457</v>
      </c>
      <c r="K174" s="52" t="s">
        <v>455</v>
      </c>
      <c r="L174" s="52" t="s">
        <v>456</v>
      </c>
      <c r="M174" s="52" t="s">
        <v>457</v>
      </c>
      <c r="N174" s="98"/>
      <c r="Q174" s="98"/>
      <c r="R174" s="98"/>
    </row>
    <row r="175" spans="2:18" ht="17" thickBot="1" x14ac:dyDescent="0.4">
      <c r="B175" s="184"/>
      <c r="C175" s="99" t="s">
        <v>104</v>
      </c>
      <c r="D175" s="99" t="s">
        <v>0</v>
      </c>
      <c r="E175" s="100">
        <v>106.6</v>
      </c>
      <c r="F175" s="100">
        <v>98.6</v>
      </c>
      <c r="G175" s="100">
        <v>104.4</v>
      </c>
      <c r="H175" s="30">
        <v>105.9</v>
      </c>
      <c r="I175" s="55" t="s">
        <v>29</v>
      </c>
      <c r="J175" s="55">
        <v>103.47</v>
      </c>
      <c r="K175" s="55">
        <v>102.9</v>
      </c>
      <c r="L175" s="55" t="s">
        <v>29</v>
      </c>
      <c r="M175" s="30">
        <v>99.6</v>
      </c>
    </row>
    <row r="176" spans="2:18" ht="17" thickBot="1" x14ac:dyDescent="0.4">
      <c r="B176" s="184"/>
      <c r="C176" s="99" t="s">
        <v>105</v>
      </c>
      <c r="D176" s="99" t="s">
        <v>0</v>
      </c>
      <c r="E176" s="100">
        <v>87.2</v>
      </c>
      <c r="F176" s="100">
        <v>89.7</v>
      </c>
      <c r="G176" s="100">
        <v>87.7</v>
      </c>
      <c r="H176" s="100">
        <v>84.92</v>
      </c>
      <c r="I176" s="100" t="s">
        <v>29</v>
      </c>
      <c r="J176" s="100">
        <v>85.21</v>
      </c>
      <c r="K176" s="100">
        <v>85.26</v>
      </c>
      <c r="L176" s="100" t="s">
        <v>29</v>
      </c>
      <c r="M176" s="100">
        <v>85.36</v>
      </c>
    </row>
    <row r="177" spans="2:13" ht="17" thickBot="1" x14ac:dyDescent="0.4">
      <c r="B177" s="184"/>
      <c r="C177" s="99" t="s">
        <v>106</v>
      </c>
      <c r="D177" s="99" t="s">
        <v>0</v>
      </c>
      <c r="E177" s="100">
        <v>89.6</v>
      </c>
      <c r="F177" s="100">
        <v>96</v>
      </c>
      <c r="G177" s="100">
        <v>90.7</v>
      </c>
      <c r="H177" s="100">
        <v>89.04</v>
      </c>
      <c r="I177" s="100" t="s">
        <v>29</v>
      </c>
      <c r="J177" s="100">
        <v>89.73</v>
      </c>
      <c r="K177" s="100">
        <v>87.89</v>
      </c>
      <c r="L177" s="100" t="s">
        <v>29</v>
      </c>
      <c r="M177" s="100">
        <v>88.59</v>
      </c>
    </row>
    <row r="178" spans="2:13" ht="17" thickBot="1" x14ac:dyDescent="0.4">
      <c r="B178" s="184"/>
      <c r="C178" s="99" t="s">
        <v>454</v>
      </c>
      <c r="D178" s="99" t="s">
        <v>0</v>
      </c>
      <c r="E178" s="100" t="s">
        <v>24</v>
      </c>
      <c r="F178" s="100" t="s">
        <v>24</v>
      </c>
      <c r="G178" s="100" t="s">
        <v>24</v>
      </c>
      <c r="H178" s="100" t="s">
        <v>24</v>
      </c>
      <c r="I178" s="100" t="s">
        <v>24</v>
      </c>
      <c r="J178" s="100" t="s">
        <v>24</v>
      </c>
      <c r="K178" s="100" t="s">
        <v>24</v>
      </c>
      <c r="L178" s="100" t="s">
        <v>24</v>
      </c>
      <c r="M178" s="100" t="s">
        <v>24</v>
      </c>
    </row>
    <row r="180" spans="2:13" ht="16.5" x14ac:dyDescent="0.45">
      <c r="B180" s="10" t="s">
        <v>235</v>
      </c>
      <c r="C180" s="83"/>
      <c r="D180" s="83"/>
      <c r="E180" s="83"/>
      <c r="F180" s="83"/>
      <c r="G180" s="83"/>
      <c r="H180" s="83"/>
      <c r="I180" s="83"/>
      <c r="J180" s="83"/>
      <c r="K180" s="83"/>
      <c r="L180" s="83"/>
      <c r="M180" s="83"/>
    </row>
    <row r="181" spans="2:13" ht="16" x14ac:dyDescent="0.35">
      <c r="B181" s="316" t="s">
        <v>459</v>
      </c>
      <c r="C181" s="316"/>
      <c r="D181" s="316"/>
      <c r="E181" s="316"/>
      <c r="F181" s="316"/>
      <c r="G181" s="316"/>
      <c r="H181" s="316"/>
      <c r="I181" s="316"/>
      <c r="J181" s="316"/>
      <c r="K181" s="316"/>
      <c r="L181" s="316"/>
      <c r="M181" s="316"/>
    </row>
    <row r="182" spans="2:13" ht="16" x14ac:dyDescent="0.35">
      <c r="B182" s="316" t="s">
        <v>460</v>
      </c>
      <c r="C182" s="316"/>
      <c r="D182" s="316"/>
      <c r="E182" s="316"/>
      <c r="F182" s="316"/>
      <c r="G182" s="316"/>
      <c r="H182" s="316"/>
      <c r="I182" s="316"/>
      <c r="J182" s="316"/>
      <c r="K182" s="316"/>
      <c r="L182" s="316"/>
      <c r="M182" s="316"/>
    </row>
    <row r="184" spans="2:13" ht="15" thickBot="1" x14ac:dyDescent="0.4"/>
    <row r="185" spans="2:13" ht="17" thickBot="1" x14ac:dyDescent="0.4">
      <c r="C185" s="182" t="s">
        <v>461</v>
      </c>
      <c r="D185" s="177" t="str">
        <f>$D$173</f>
        <v>Unit</v>
      </c>
      <c r="E185" s="102">
        <v>2025</v>
      </c>
      <c r="F185" s="102">
        <v>2024</v>
      </c>
      <c r="G185" s="102">
        <v>2023</v>
      </c>
      <c r="H185" s="89" t="s">
        <v>22</v>
      </c>
      <c r="I185" s="89" t="s">
        <v>0</v>
      </c>
    </row>
    <row r="186" spans="2:13" ht="17" thickBot="1" x14ac:dyDescent="0.4">
      <c r="C186" s="103" t="s">
        <v>462</v>
      </c>
      <c r="D186" s="103" t="s">
        <v>0</v>
      </c>
      <c r="E186" s="104">
        <v>91</v>
      </c>
      <c r="F186" s="104">
        <v>84</v>
      </c>
      <c r="G186" s="105" t="s">
        <v>29</v>
      </c>
      <c r="H186" s="58">
        <f>+E186-F186</f>
        <v>7</v>
      </c>
      <c r="I186" s="106">
        <f>+E186/F186-1</f>
        <v>8.3333333333333259E-2</v>
      </c>
    </row>
    <row r="187" spans="2:13" ht="17" thickBot="1" x14ac:dyDescent="0.4">
      <c r="C187" s="99" t="s">
        <v>463</v>
      </c>
      <c r="D187" s="99" t="s">
        <v>0</v>
      </c>
      <c r="E187" s="100">
        <v>93</v>
      </c>
      <c r="F187" s="100">
        <v>85</v>
      </c>
      <c r="G187" s="101" t="s">
        <v>29</v>
      </c>
      <c r="H187" s="86">
        <f>+E187-F187</f>
        <v>8</v>
      </c>
      <c r="I187" s="87">
        <f>+E187/F187-1</f>
        <v>9.4117647058823639E-2</v>
      </c>
    </row>
    <row r="188" spans="2:13" ht="17" thickBot="1" x14ac:dyDescent="0.4">
      <c r="C188" s="99" t="s">
        <v>464</v>
      </c>
      <c r="D188" s="99" t="s">
        <v>0</v>
      </c>
      <c r="E188" s="100">
        <v>97</v>
      </c>
      <c r="F188" s="100">
        <v>89.3</v>
      </c>
      <c r="G188" s="101" t="s">
        <v>29</v>
      </c>
      <c r="H188" s="86">
        <f>+E188-F188</f>
        <v>7.7000000000000028</v>
      </c>
      <c r="I188" s="87">
        <f>+E188/F188-1</f>
        <v>8.6226203807390878E-2</v>
      </c>
    </row>
    <row r="189" spans="2:13" ht="17" thickBot="1" x14ac:dyDescent="0.4">
      <c r="C189" s="99" t="s">
        <v>465</v>
      </c>
      <c r="D189" s="99" t="s">
        <v>0</v>
      </c>
      <c r="E189" s="100">
        <v>102.75</v>
      </c>
      <c r="F189" s="100">
        <v>99.2</v>
      </c>
      <c r="G189" s="101" t="s">
        <v>29</v>
      </c>
      <c r="H189" s="86">
        <f>+E189-F189</f>
        <v>3.5499999999999972</v>
      </c>
      <c r="I189" s="87">
        <f>+E189/F189-1</f>
        <v>3.5786290322580516E-2</v>
      </c>
    </row>
    <row r="191" spans="2:13" x14ac:dyDescent="0.35">
      <c r="C191" s="3"/>
    </row>
    <row r="192" spans="2:13" ht="21" x14ac:dyDescent="0.45">
      <c r="B192" s="155" t="s">
        <v>467</v>
      </c>
      <c r="C192" s="161"/>
      <c r="D192" s="83"/>
    </row>
    <row r="193" spans="2:9" ht="17" thickBot="1" x14ac:dyDescent="0.5">
      <c r="B193" s="83"/>
      <c r="C193" s="83"/>
      <c r="D193" s="83"/>
    </row>
    <row r="194" spans="2:9" ht="17" thickBot="1" x14ac:dyDescent="0.4">
      <c r="B194" s="182" t="s">
        <v>1</v>
      </c>
      <c r="C194" s="182" t="s">
        <v>21</v>
      </c>
      <c r="D194" s="177" t="str">
        <f>$D$185</f>
        <v>Unit</v>
      </c>
      <c r="E194" s="89">
        <v>2025</v>
      </c>
      <c r="F194" s="89">
        <v>2024</v>
      </c>
      <c r="G194" s="89">
        <v>2023</v>
      </c>
      <c r="H194" s="89" t="s">
        <v>22</v>
      </c>
      <c r="I194" s="89" t="s">
        <v>0</v>
      </c>
    </row>
    <row r="195" spans="2:9" ht="21" thickBot="1" x14ac:dyDescent="0.4">
      <c r="B195" s="84" t="s">
        <v>17</v>
      </c>
      <c r="C195" s="136" t="s">
        <v>468</v>
      </c>
      <c r="D195" s="185"/>
      <c r="F195" s="107"/>
      <c r="G195" s="107"/>
    </row>
    <row r="196" spans="2:9" ht="17" thickBot="1" x14ac:dyDescent="0.5">
      <c r="B196" s="83"/>
      <c r="C196" s="99" t="s">
        <v>469</v>
      </c>
      <c r="D196" s="30" t="s">
        <v>28</v>
      </c>
      <c r="E196" s="73">
        <v>1792</v>
      </c>
      <c r="F196" s="73">
        <v>1952</v>
      </c>
      <c r="G196" s="73">
        <v>2077</v>
      </c>
      <c r="H196" s="86">
        <f>+E196-F196</f>
        <v>-160</v>
      </c>
      <c r="I196" s="87">
        <f>+E196/F196-1</f>
        <v>-8.1967213114754078E-2</v>
      </c>
    </row>
    <row r="197" spans="2:9" ht="17" thickBot="1" x14ac:dyDescent="0.5">
      <c r="B197" s="83"/>
      <c r="C197" s="99" t="s">
        <v>469</v>
      </c>
      <c r="D197" s="30" t="s">
        <v>0</v>
      </c>
      <c r="E197" s="30">
        <v>100</v>
      </c>
      <c r="F197" s="30">
        <v>100</v>
      </c>
      <c r="G197" s="30">
        <v>100</v>
      </c>
      <c r="H197" s="86" t="s">
        <v>25</v>
      </c>
      <c r="I197" s="86" t="s">
        <v>25</v>
      </c>
    </row>
    <row r="198" spans="2:9" ht="16.5" x14ac:dyDescent="0.45">
      <c r="B198" s="83"/>
      <c r="C198" s="24"/>
      <c r="D198" s="9"/>
      <c r="E198" s="9"/>
      <c r="F198" s="9"/>
      <c r="G198" s="9"/>
      <c r="H198" s="9"/>
    </row>
    <row r="199" spans="2:9" ht="16.5" x14ac:dyDescent="0.45">
      <c r="B199" s="83"/>
      <c r="C199" s="11"/>
      <c r="D199" s="83"/>
    </row>
    <row r="200" spans="2:9" ht="21" x14ac:dyDescent="0.45">
      <c r="B200" s="155" t="s">
        <v>470</v>
      </c>
      <c r="C200" s="161"/>
      <c r="D200" s="83"/>
    </row>
    <row r="201" spans="2:9" ht="17" thickBot="1" x14ac:dyDescent="0.5">
      <c r="B201" s="83"/>
      <c r="C201" s="83"/>
      <c r="D201" s="83"/>
    </row>
    <row r="202" spans="2:9" ht="17" thickBot="1" x14ac:dyDescent="0.4">
      <c r="B202" s="156" t="s">
        <v>1</v>
      </c>
      <c r="C202" s="170" t="s">
        <v>21</v>
      </c>
      <c r="D202" s="177" t="str">
        <f>$D$194</f>
        <v>Unit</v>
      </c>
      <c r="E202" s="89">
        <v>2025</v>
      </c>
      <c r="F202" s="89">
        <v>2024</v>
      </c>
      <c r="G202" s="89">
        <v>2023</v>
      </c>
      <c r="H202" s="89" t="s">
        <v>22</v>
      </c>
      <c r="I202" s="89" t="s">
        <v>0</v>
      </c>
    </row>
    <row r="203" spans="2:9" ht="33.5" thickBot="1" x14ac:dyDescent="0.4">
      <c r="B203" s="186" t="s">
        <v>18</v>
      </c>
      <c r="C203" s="99" t="s">
        <v>200</v>
      </c>
      <c r="D203" s="30" t="s">
        <v>471</v>
      </c>
      <c r="E203" s="30">
        <v>126</v>
      </c>
      <c r="F203" s="30">
        <v>126</v>
      </c>
      <c r="G203" s="30">
        <v>126</v>
      </c>
      <c r="H203" s="86" t="s">
        <v>25</v>
      </c>
      <c r="I203" s="86" t="s">
        <v>25</v>
      </c>
    </row>
    <row r="204" spans="2:9" ht="33.5" thickBot="1" x14ac:dyDescent="0.5">
      <c r="B204" s="83"/>
      <c r="C204" s="99" t="s">
        <v>472</v>
      </c>
      <c r="D204" s="30" t="s">
        <v>471</v>
      </c>
      <c r="E204" s="30">
        <v>20</v>
      </c>
      <c r="F204" s="30">
        <v>6</v>
      </c>
      <c r="G204" s="30">
        <v>6</v>
      </c>
      <c r="H204" s="86">
        <f>+E204-F204</f>
        <v>14</v>
      </c>
      <c r="I204" s="86" t="s">
        <v>25</v>
      </c>
    </row>
    <row r="205" spans="2:9" ht="16.5" x14ac:dyDescent="0.45">
      <c r="B205" s="83"/>
      <c r="C205" s="24"/>
      <c r="D205" s="9"/>
      <c r="E205" s="9"/>
      <c r="F205" s="9"/>
      <c r="G205" s="9"/>
      <c r="H205" s="31"/>
      <c r="I205" s="31"/>
    </row>
    <row r="206" spans="2:9" ht="16.5" x14ac:dyDescent="0.35">
      <c r="B206" s="10" t="s">
        <v>235</v>
      </c>
      <c r="C206" s="24"/>
      <c r="D206" s="9"/>
      <c r="E206" s="9"/>
      <c r="F206" s="9"/>
      <c r="G206" s="9"/>
      <c r="H206" s="31"/>
      <c r="I206" s="31"/>
    </row>
    <row r="207" spans="2:9" ht="16" x14ac:dyDescent="0.35">
      <c r="B207" s="316" t="s">
        <v>473</v>
      </c>
      <c r="C207" s="316"/>
      <c r="D207" s="316"/>
      <c r="E207" s="316"/>
      <c r="F207" s="316"/>
      <c r="G207" s="316"/>
      <c r="H207" s="316"/>
      <c r="I207" s="316"/>
    </row>
    <row r="208" spans="2:9" ht="16.5" x14ac:dyDescent="0.35">
      <c r="C208" s="24"/>
      <c r="D208" s="9"/>
      <c r="E208" s="9"/>
      <c r="F208" s="9"/>
      <c r="G208" s="9"/>
      <c r="H208" s="9"/>
    </row>
    <row r="209" spans="2:9" ht="21" x14ac:dyDescent="0.55000000000000004">
      <c r="B209" s="155" t="s">
        <v>474</v>
      </c>
      <c r="C209" s="167"/>
      <c r="D209" s="83"/>
    </row>
    <row r="210" spans="2:9" ht="20.5" thickBot="1" x14ac:dyDescent="0.5">
      <c r="B210" s="83"/>
      <c r="C210" s="181"/>
      <c r="D210" s="83"/>
      <c r="E210" s="17"/>
    </row>
    <row r="211" spans="2:9" ht="17" thickBot="1" x14ac:dyDescent="0.4">
      <c r="B211" s="156"/>
      <c r="C211" s="170" t="s">
        <v>21</v>
      </c>
      <c r="D211" s="177" t="str">
        <f>$D$202</f>
        <v>Unit</v>
      </c>
      <c r="E211" s="89">
        <v>2025</v>
      </c>
      <c r="F211" s="89">
        <v>2024</v>
      </c>
      <c r="G211" s="89">
        <v>2023</v>
      </c>
      <c r="H211" s="89" t="s">
        <v>22</v>
      </c>
      <c r="I211" s="89" t="s">
        <v>0</v>
      </c>
    </row>
    <row r="212" spans="2:9" ht="17" thickBot="1" x14ac:dyDescent="0.5">
      <c r="B212" s="83"/>
      <c r="C212" s="56" t="s">
        <v>475</v>
      </c>
      <c r="D212" s="103" t="s">
        <v>0</v>
      </c>
      <c r="E212" s="58">
        <v>95.5</v>
      </c>
      <c r="F212" s="58">
        <v>91.6</v>
      </c>
      <c r="G212" s="58">
        <v>92.5</v>
      </c>
      <c r="H212" s="58">
        <f>+E212-F212</f>
        <v>3.9000000000000057</v>
      </c>
      <c r="I212" s="106">
        <f t="shared" ref="I212:I214" si="26">+E212/F212-1</f>
        <v>4.2576419213973926E-2</v>
      </c>
    </row>
    <row r="213" spans="2:9" ht="17" thickBot="1" x14ac:dyDescent="0.5">
      <c r="B213" s="83"/>
      <c r="C213" s="30" t="s">
        <v>476</v>
      </c>
      <c r="D213" s="99" t="s">
        <v>0</v>
      </c>
      <c r="E213" s="86">
        <v>85</v>
      </c>
      <c r="F213" s="86">
        <v>85</v>
      </c>
      <c r="G213" s="55" t="s">
        <v>29</v>
      </c>
      <c r="H213" s="86">
        <f t="shared" ref="H213:H214" si="27">+E213-F213</f>
        <v>0</v>
      </c>
      <c r="I213" s="86" t="s">
        <v>24</v>
      </c>
    </row>
    <row r="214" spans="2:9" ht="17" thickBot="1" x14ac:dyDescent="0.5">
      <c r="B214" s="83"/>
      <c r="C214" s="30" t="s">
        <v>477</v>
      </c>
      <c r="D214" s="99" t="s">
        <v>0</v>
      </c>
      <c r="E214" s="86">
        <v>85</v>
      </c>
      <c r="F214" s="86">
        <v>80</v>
      </c>
      <c r="G214" s="86">
        <v>71</v>
      </c>
      <c r="H214" s="86">
        <f t="shared" si="27"/>
        <v>5</v>
      </c>
      <c r="I214" s="87">
        <f t="shared" si="26"/>
        <v>6.25E-2</v>
      </c>
    </row>
    <row r="215" spans="2:9" ht="17" thickBot="1" x14ac:dyDescent="0.5">
      <c r="B215" s="83"/>
      <c r="C215" s="30" t="s">
        <v>478</v>
      </c>
      <c r="D215" s="99" t="s">
        <v>0</v>
      </c>
      <c r="E215" s="86">
        <v>88.3</v>
      </c>
      <c r="F215" s="86">
        <v>82.7</v>
      </c>
      <c r="G215" s="55" t="s">
        <v>29</v>
      </c>
      <c r="H215" s="86">
        <f t="shared" ref="H215:H216" si="28">+E215-F215</f>
        <v>5.5999999999999943</v>
      </c>
      <c r="I215" s="87">
        <f t="shared" ref="I215:I216" si="29">+E215/F215-1</f>
        <v>6.7714631197097974E-2</v>
      </c>
    </row>
    <row r="216" spans="2:9" ht="17" thickBot="1" x14ac:dyDescent="0.5">
      <c r="B216" s="83"/>
      <c r="C216" s="30" t="s">
        <v>479</v>
      </c>
      <c r="D216" s="99" t="s">
        <v>0</v>
      </c>
      <c r="E216" s="86">
        <v>94.2</v>
      </c>
      <c r="F216" s="86">
        <v>92.2</v>
      </c>
      <c r="G216" s="55" t="s">
        <v>29</v>
      </c>
      <c r="H216" s="86">
        <f t="shared" si="28"/>
        <v>2</v>
      </c>
      <c r="I216" s="87">
        <f t="shared" si="29"/>
        <v>2.1691973969631295E-2</v>
      </c>
    </row>
    <row r="217" spans="2:9" ht="16.5" x14ac:dyDescent="0.35">
      <c r="C217" s="9"/>
      <c r="D217" s="24"/>
      <c r="E217" s="23"/>
      <c r="F217" s="31"/>
      <c r="G217" s="20"/>
      <c r="H217" s="31"/>
      <c r="I217" s="34"/>
    </row>
    <row r="218" spans="2:9" ht="16.5" x14ac:dyDescent="0.45">
      <c r="B218" s="10" t="s">
        <v>235</v>
      </c>
      <c r="C218" s="83"/>
      <c r="D218" s="83"/>
      <c r="E218" s="83"/>
      <c r="F218" s="83"/>
      <c r="G218" s="83"/>
      <c r="H218" s="83"/>
      <c r="I218" s="83"/>
    </row>
    <row r="219" spans="2:9" ht="16" x14ac:dyDescent="0.35">
      <c r="B219" s="316" t="s">
        <v>481</v>
      </c>
      <c r="C219" s="316"/>
      <c r="D219" s="316"/>
      <c r="E219" s="316"/>
      <c r="F219" s="316"/>
      <c r="G219" s="316"/>
      <c r="H219" s="316"/>
      <c r="I219" s="316"/>
    </row>
    <row r="220" spans="2:9" ht="16" x14ac:dyDescent="0.35">
      <c r="B220" s="316" t="s">
        <v>482</v>
      </c>
      <c r="C220" s="316"/>
      <c r="D220" s="316"/>
      <c r="E220" s="316"/>
      <c r="F220" s="316"/>
      <c r="G220" s="316"/>
      <c r="H220" s="316"/>
      <c r="I220" s="316"/>
    </row>
    <row r="221" spans="2:9" ht="16.5" x14ac:dyDescent="0.35">
      <c r="C221" s="9"/>
    </row>
    <row r="222" spans="2:9" ht="21" x14ac:dyDescent="0.55000000000000004">
      <c r="B222" s="155" t="s">
        <v>483</v>
      </c>
      <c r="C222" s="167"/>
      <c r="D222" s="167"/>
      <c r="E222" s="167"/>
      <c r="F222" s="167"/>
    </row>
    <row r="223" spans="2:9" x14ac:dyDescent="0.35">
      <c r="B223" s="1"/>
    </row>
    <row r="225" spans="2:9" ht="17" thickBot="1" x14ac:dyDescent="0.5">
      <c r="B225" s="7" t="s">
        <v>484</v>
      </c>
      <c r="C225" s="83"/>
      <c r="D225" s="83"/>
    </row>
    <row r="226" spans="2:9" ht="17" thickBot="1" x14ac:dyDescent="0.4">
      <c r="B226" s="170" t="s">
        <v>1</v>
      </c>
      <c r="C226" s="170" t="s">
        <v>21</v>
      </c>
      <c r="D226" s="177" t="str">
        <f>$D$211</f>
        <v>Unit</v>
      </c>
      <c r="E226" s="89">
        <v>2025</v>
      </c>
      <c r="F226" s="89">
        <v>2024</v>
      </c>
      <c r="G226" s="89">
        <v>2023</v>
      </c>
      <c r="H226" s="89" t="s">
        <v>22</v>
      </c>
      <c r="I226" s="89" t="s">
        <v>0</v>
      </c>
    </row>
    <row r="227" spans="2:9" ht="33.5" thickBot="1" x14ac:dyDescent="0.5">
      <c r="B227" s="187" t="s">
        <v>109</v>
      </c>
      <c r="C227" s="83" t="s">
        <v>485</v>
      </c>
      <c r="D227" s="56" t="s">
        <v>28</v>
      </c>
      <c r="E227" s="56">
        <v>0</v>
      </c>
      <c r="F227" s="56">
        <v>0</v>
      </c>
      <c r="G227" s="56">
        <v>0</v>
      </c>
      <c r="H227" s="58">
        <f>+E227-F227</f>
        <v>0</v>
      </c>
      <c r="I227" s="58" t="s">
        <v>24</v>
      </c>
    </row>
    <row r="228" spans="2:9" ht="17" thickBot="1" x14ac:dyDescent="0.5">
      <c r="B228" s="83"/>
      <c r="C228" s="30" t="s">
        <v>486</v>
      </c>
      <c r="D228" s="30" t="s">
        <v>28</v>
      </c>
      <c r="E228" s="30">
        <v>0</v>
      </c>
      <c r="F228" s="30">
        <v>0</v>
      </c>
      <c r="G228" s="30">
        <v>0</v>
      </c>
      <c r="H228" s="86">
        <f t="shared" ref="H228:H232" si="30">+E228-F228</f>
        <v>0</v>
      </c>
      <c r="I228" s="86" t="s">
        <v>24</v>
      </c>
    </row>
    <row r="229" spans="2:9" ht="17" thickBot="1" x14ac:dyDescent="0.5">
      <c r="B229" s="83"/>
      <c r="C229" s="30" t="s">
        <v>487</v>
      </c>
      <c r="D229" s="30" t="s">
        <v>28</v>
      </c>
      <c r="E229" s="30">
        <v>0</v>
      </c>
      <c r="F229" s="30">
        <v>0</v>
      </c>
      <c r="G229" s="30">
        <v>0</v>
      </c>
      <c r="H229" s="86">
        <f t="shared" si="30"/>
        <v>0</v>
      </c>
      <c r="I229" s="86" t="s">
        <v>24</v>
      </c>
    </row>
    <row r="230" spans="2:9" ht="17" thickBot="1" x14ac:dyDescent="0.5">
      <c r="B230" s="83"/>
      <c r="C230" s="30" t="s">
        <v>488</v>
      </c>
      <c r="D230" s="30" t="s">
        <v>28</v>
      </c>
      <c r="E230" s="30">
        <v>0</v>
      </c>
      <c r="F230" s="30">
        <v>0</v>
      </c>
      <c r="G230" s="30">
        <v>0</v>
      </c>
      <c r="H230" s="86">
        <f t="shared" si="30"/>
        <v>0</v>
      </c>
      <c r="I230" s="86" t="s">
        <v>24</v>
      </c>
    </row>
    <row r="231" spans="2:9" ht="17" thickBot="1" x14ac:dyDescent="0.5">
      <c r="B231" s="83"/>
      <c r="C231" s="30" t="s">
        <v>489</v>
      </c>
      <c r="D231" s="30" t="s">
        <v>490</v>
      </c>
      <c r="E231" s="30">
        <v>0</v>
      </c>
      <c r="F231" s="30">
        <v>0</v>
      </c>
      <c r="G231" s="30">
        <v>0</v>
      </c>
      <c r="H231" s="86">
        <f t="shared" si="30"/>
        <v>0</v>
      </c>
      <c r="I231" s="86" t="s">
        <v>24</v>
      </c>
    </row>
    <row r="232" spans="2:9" ht="17" thickBot="1" x14ac:dyDescent="0.5">
      <c r="B232" s="83"/>
      <c r="C232" s="30" t="s">
        <v>491</v>
      </c>
      <c r="D232" s="30" t="s">
        <v>28</v>
      </c>
      <c r="E232" s="73">
        <v>3669945</v>
      </c>
      <c r="F232" s="73">
        <v>3902962</v>
      </c>
      <c r="G232" s="73">
        <v>4071324</v>
      </c>
      <c r="H232" s="86">
        <f t="shared" si="30"/>
        <v>-233017</v>
      </c>
      <c r="I232" s="87">
        <f t="shared" ref="I232" si="31">+E232/F232-1</f>
        <v>-5.9702605354599925E-2</v>
      </c>
    </row>
    <row r="233" spans="2:9" ht="16.5" x14ac:dyDescent="0.45">
      <c r="C233" s="335" t="s">
        <v>492</v>
      </c>
      <c r="D233" s="348"/>
      <c r="E233" s="348"/>
      <c r="F233" s="348"/>
      <c r="G233" s="348"/>
      <c r="H233" s="348"/>
      <c r="I233" s="348"/>
    </row>
    <row r="234" spans="2:9" ht="16.5" x14ac:dyDescent="0.45">
      <c r="B234" s="1"/>
      <c r="C234" s="335" t="s">
        <v>493</v>
      </c>
      <c r="D234" s="348"/>
      <c r="E234" s="348"/>
      <c r="F234" s="348"/>
      <c r="G234" s="348"/>
      <c r="H234" s="348"/>
      <c r="I234" s="348"/>
    </row>
    <row r="235" spans="2:9" ht="16.5" x14ac:dyDescent="0.35">
      <c r="B235" s="1"/>
      <c r="C235" s="9"/>
      <c r="D235" s="8"/>
      <c r="E235" s="8"/>
      <c r="F235" s="8"/>
      <c r="G235" s="8"/>
      <c r="H235" s="8"/>
      <c r="I235" s="8"/>
    </row>
    <row r="237" spans="2:9" ht="17" thickBot="1" x14ac:dyDescent="0.5">
      <c r="B237" s="7" t="s">
        <v>494</v>
      </c>
      <c r="C237" s="83"/>
      <c r="D237" s="83"/>
    </row>
    <row r="238" spans="2:9" ht="17" thickBot="1" x14ac:dyDescent="0.4">
      <c r="B238" s="170" t="s">
        <v>1</v>
      </c>
      <c r="C238" s="170" t="s">
        <v>21</v>
      </c>
      <c r="D238" s="177" t="str">
        <f>$D$211</f>
        <v>Unit</v>
      </c>
      <c r="E238" s="89">
        <v>2025</v>
      </c>
      <c r="F238" s="88">
        <v>2024</v>
      </c>
      <c r="G238" s="88">
        <v>2023</v>
      </c>
      <c r="H238" s="89" t="s">
        <v>22</v>
      </c>
      <c r="I238" s="89" t="s">
        <v>0</v>
      </c>
    </row>
    <row r="239" spans="2:9" ht="33.5" thickBot="1" x14ac:dyDescent="0.5">
      <c r="B239" s="187" t="s">
        <v>109</v>
      </c>
      <c r="C239" s="83" t="s">
        <v>485</v>
      </c>
      <c r="D239" s="56" t="s">
        <v>28</v>
      </c>
      <c r="E239" s="56">
        <v>0</v>
      </c>
      <c r="F239" s="56">
        <v>0</v>
      </c>
      <c r="G239" s="56">
        <v>0</v>
      </c>
      <c r="H239" s="58">
        <f>+E239-F239</f>
        <v>0</v>
      </c>
      <c r="I239" s="106" t="s">
        <v>24</v>
      </c>
    </row>
    <row r="240" spans="2:9" ht="17" thickBot="1" x14ac:dyDescent="0.5">
      <c r="B240" s="83"/>
      <c r="C240" s="30" t="s">
        <v>486</v>
      </c>
      <c r="D240" s="30" t="s">
        <v>28</v>
      </c>
      <c r="E240" s="30">
        <v>0</v>
      </c>
      <c r="F240" s="30">
        <v>0</v>
      </c>
      <c r="G240" s="30">
        <v>0</v>
      </c>
      <c r="H240" s="86">
        <f t="shared" ref="H240:H244" si="32">+E240-F240</f>
        <v>0</v>
      </c>
      <c r="I240" s="87" t="s">
        <v>24</v>
      </c>
    </row>
    <row r="241" spans="2:9" ht="17" thickBot="1" x14ac:dyDescent="0.5">
      <c r="B241" s="83"/>
      <c r="C241" s="30" t="s">
        <v>487</v>
      </c>
      <c r="D241" s="30" t="s">
        <v>28</v>
      </c>
      <c r="E241" s="30">
        <v>1</v>
      </c>
      <c r="F241" s="30">
        <v>1</v>
      </c>
      <c r="G241" s="30">
        <v>3</v>
      </c>
      <c r="H241" s="86">
        <f t="shared" si="32"/>
        <v>0</v>
      </c>
      <c r="I241" s="87" t="s">
        <v>24</v>
      </c>
    </row>
    <row r="242" spans="2:9" ht="17" thickBot="1" x14ac:dyDescent="0.5">
      <c r="B242" s="83"/>
      <c r="C242" s="30" t="s">
        <v>488</v>
      </c>
      <c r="D242" s="30" t="s">
        <v>28</v>
      </c>
      <c r="E242" s="30">
        <v>8</v>
      </c>
      <c r="F242" s="30">
        <v>5</v>
      </c>
      <c r="G242" s="30">
        <v>14</v>
      </c>
      <c r="H242" s="86">
        <f t="shared" si="32"/>
        <v>3</v>
      </c>
      <c r="I242" s="87">
        <f t="shared" ref="I242:I243" si="33">+E242/F242-1</f>
        <v>0.60000000000000009</v>
      </c>
    </row>
    <row r="243" spans="2:9" ht="17" thickBot="1" x14ac:dyDescent="0.5">
      <c r="B243" s="83"/>
      <c r="C243" s="30" t="s">
        <v>489</v>
      </c>
      <c r="D243" s="30" t="s">
        <v>490</v>
      </c>
      <c r="E243" s="109">
        <v>0.57999999999999996</v>
      </c>
      <c r="F243" s="109">
        <v>0.3</v>
      </c>
      <c r="G243" s="109">
        <v>0.63</v>
      </c>
      <c r="H243" s="30">
        <f t="shared" si="32"/>
        <v>0.27999999999999997</v>
      </c>
      <c r="I243" s="87">
        <f t="shared" si="33"/>
        <v>0.93333333333333335</v>
      </c>
    </row>
    <row r="244" spans="2:9" ht="17" thickBot="1" x14ac:dyDescent="0.5">
      <c r="B244" s="83"/>
      <c r="C244" s="30" t="s">
        <v>491</v>
      </c>
      <c r="D244" s="30" t="s">
        <v>28</v>
      </c>
      <c r="E244" s="73">
        <v>15578081</v>
      </c>
      <c r="F244" s="73">
        <v>16946142</v>
      </c>
      <c r="G244" s="73">
        <v>22053310</v>
      </c>
      <c r="H244" s="86">
        <f t="shared" si="32"/>
        <v>-1368061</v>
      </c>
      <c r="I244" s="87">
        <f>+E244/F244-1</f>
        <v>-8.0729938413120816E-2</v>
      </c>
    </row>
    <row r="245" spans="2:9" ht="16.5" x14ac:dyDescent="0.45">
      <c r="C245" s="335" t="s">
        <v>497</v>
      </c>
      <c r="D245" s="348"/>
      <c r="E245" s="348"/>
      <c r="F245" s="348"/>
      <c r="G245" s="348"/>
      <c r="H245" s="348"/>
      <c r="I245" s="348"/>
    </row>
    <row r="246" spans="2:9" ht="16.5" x14ac:dyDescent="0.45">
      <c r="B246" s="1"/>
      <c r="C246" s="335" t="s">
        <v>493</v>
      </c>
      <c r="D246" s="348"/>
      <c r="E246" s="348"/>
      <c r="F246" s="348"/>
      <c r="G246" s="348"/>
      <c r="H246" s="348"/>
      <c r="I246" s="348"/>
    </row>
    <row r="247" spans="2:9" x14ac:dyDescent="0.35">
      <c r="B247" s="1"/>
      <c r="C247" s="2"/>
    </row>
    <row r="249" spans="2:9" ht="17" thickBot="1" x14ac:dyDescent="0.5">
      <c r="B249" s="7" t="s">
        <v>498</v>
      </c>
      <c r="C249" s="83"/>
      <c r="D249" s="83"/>
    </row>
    <row r="250" spans="2:9" ht="17" thickBot="1" x14ac:dyDescent="0.4">
      <c r="B250" s="170" t="s">
        <v>1</v>
      </c>
      <c r="C250" s="170" t="s">
        <v>21</v>
      </c>
      <c r="D250" s="177" t="str">
        <f>$D$211</f>
        <v>Unit</v>
      </c>
      <c r="E250" s="89">
        <v>2025</v>
      </c>
      <c r="F250" s="88">
        <v>2024</v>
      </c>
      <c r="G250" s="88">
        <v>2023</v>
      </c>
      <c r="H250" s="89" t="s">
        <v>22</v>
      </c>
      <c r="I250" s="89" t="s">
        <v>0</v>
      </c>
    </row>
    <row r="251" spans="2:9" ht="33.5" thickBot="1" x14ac:dyDescent="0.5">
      <c r="B251" s="187" t="s">
        <v>109</v>
      </c>
      <c r="C251" s="83" t="s">
        <v>485</v>
      </c>
      <c r="D251" s="56" t="s">
        <v>28</v>
      </c>
      <c r="E251" s="56">
        <v>0</v>
      </c>
      <c r="F251" s="56">
        <v>0</v>
      </c>
      <c r="G251" s="56">
        <v>0</v>
      </c>
      <c r="H251" s="58">
        <f>+E251-F251</f>
        <v>0</v>
      </c>
      <c r="I251" s="58" t="s">
        <v>24</v>
      </c>
    </row>
    <row r="252" spans="2:9" ht="17" thickBot="1" x14ac:dyDescent="0.5">
      <c r="B252" s="83"/>
      <c r="C252" s="30" t="s">
        <v>486</v>
      </c>
      <c r="D252" s="30" t="s">
        <v>28</v>
      </c>
      <c r="E252" s="30">
        <v>0</v>
      </c>
      <c r="F252" s="30">
        <v>0</v>
      </c>
      <c r="G252" s="30">
        <v>0</v>
      </c>
      <c r="H252" s="86">
        <f t="shared" ref="H252:H256" si="34">+E252-F252</f>
        <v>0</v>
      </c>
      <c r="I252" s="86" t="s">
        <v>24</v>
      </c>
    </row>
    <row r="253" spans="2:9" ht="17" thickBot="1" x14ac:dyDescent="0.5">
      <c r="B253" s="83"/>
      <c r="C253" s="30" t="s">
        <v>487</v>
      </c>
      <c r="D253" s="30" t="s">
        <v>28</v>
      </c>
      <c r="E253" s="30">
        <v>1</v>
      </c>
      <c r="F253" s="30">
        <v>1</v>
      </c>
      <c r="G253" s="30">
        <v>3</v>
      </c>
      <c r="H253" s="86">
        <f t="shared" si="34"/>
        <v>0</v>
      </c>
      <c r="I253" s="86" t="s">
        <v>24</v>
      </c>
    </row>
    <row r="254" spans="2:9" ht="17" thickBot="1" x14ac:dyDescent="0.5">
      <c r="B254" s="83"/>
      <c r="C254" s="30" t="s">
        <v>488</v>
      </c>
      <c r="D254" s="30" t="s">
        <v>28</v>
      </c>
      <c r="E254" s="30">
        <v>8</v>
      </c>
      <c r="F254" s="30">
        <v>5</v>
      </c>
      <c r="G254" s="30">
        <v>14</v>
      </c>
      <c r="H254" s="86">
        <f t="shared" si="34"/>
        <v>3</v>
      </c>
      <c r="I254" s="87">
        <f t="shared" ref="I254:I256" si="35">+E254/F254-1</f>
        <v>0.60000000000000009</v>
      </c>
    </row>
    <row r="255" spans="2:9" ht="17" thickBot="1" x14ac:dyDescent="0.5">
      <c r="B255" s="83"/>
      <c r="C255" s="30" t="s">
        <v>489</v>
      </c>
      <c r="D255" s="30" t="s">
        <v>490</v>
      </c>
      <c r="E255" s="30">
        <v>0.47</v>
      </c>
      <c r="F255" s="30">
        <v>0.24</v>
      </c>
      <c r="G255" s="30">
        <v>0.54</v>
      </c>
      <c r="H255" s="86">
        <f t="shared" si="34"/>
        <v>0.22999999999999998</v>
      </c>
      <c r="I255" s="87">
        <f t="shared" si="35"/>
        <v>0.95833333333333326</v>
      </c>
    </row>
    <row r="256" spans="2:9" ht="17" thickBot="1" x14ac:dyDescent="0.5">
      <c r="B256" s="83"/>
      <c r="C256" s="30" t="s">
        <v>491</v>
      </c>
      <c r="D256" s="30" t="s">
        <v>28</v>
      </c>
      <c r="E256" s="73">
        <v>19248026</v>
      </c>
      <c r="F256" s="73">
        <v>20849104</v>
      </c>
      <c r="G256" s="73">
        <v>26124634</v>
      </c>
      <c r="H256" s="86">
        <f t="shared" si="34"/>
        <v>-1601078</v>
      </c>
      <c r="I256" s="87">
        <f t="shared" si="35"/>
        <v>-7.67936118501783E-2</v>
      </c>
    </row>
    <row r="257" spans="2:9" ht="16.5" x14ac:dyDescent="0.45">
      <c r="C257" s="335" t="s">
        <v>499</v>
      </c>
      <c r="D257" s="348"/>
      <c r="E257" s="348"/>
      <c r="F257" s="348"/>
      <c r="G257" s="348"/>
      <c r="H257" s="348"/>
      <c r="I257" s="348"/>
    </row>
    <row r="258" spans="2:9" ht="16.5" x14ac:dyDescent="0.45">
      <c r="C258" s="335" t="s">
        <v>493</v>
      </c>
      <c r="D258" s="348"/>
      <c r="E258" s="348"/>
      <c r="F258" s="348"/>
      <c r="G258" s="348"/>
      <c r="H258" s="348"/>
      <c r="I258" s="348"/>
    </row>
    <row r="259" spans="2:9" ht="16.5" x14ac:dyDescent="0.35">
      <c r="C259" s="2"/>
      <c r="D259" s="9"/>
      <c r="E259" s="16"/>
      <c r="F259" s="16"/>
      <c r="G259" s="16"/>
      <c r="H259" s="16"/>
    </row>
    <row r="260" spans="2:9" ht="16.5" x14ac:dyDescent="0.35">
      <c r="C260" s="2"/>
      <c r="D260" s="9"/>
      <c r="E260" s="16"/>
      <c r="F260" s="16"/>
      <c r="G260" s="16"/>
      <c r="H260" s="16"/>
    </row>
    <row r="261" spans="2:9" ht="17" thickBot="1" x14ac:dyDescent="0.4">
      <c r="B261" s="7" t="s">
        <v>500</v>
      </c>
      <c r="C261" s="9"/>
      <c r="D261" s="9"/>
      <c r="F261" s="16"/>
      <c r="G261" s="16"/>
      <c r="H261" s="16"/>
    </row>
    <row r="262" spans="2:9" ht="17" thickBot="1" x14ac:dyDescent="0.4">
      <c r="B262" s="170" t="s">
        <v>1</v>
      </c>
      <c r="C262" s="170" t="s">
        <v>21</v>
      </c>
      <c r="D262" s="177" t="str">
        <f>$D$250</f>
        <v>Unit</v>
      </c>
      <c r="E262" s="89">
        <v>2025</v>
      </c>
      <c r="F262" s="88">
        <v>2024</v>
      </c>
      <c r="G262" s="88">
        <v>2023</v>
      </c>
      <c r="H262" s="89" t="s">
        <v>22</v>
      </c>
      <c r="I262" s="89" t="s">
        <v>0</v>
      </c>
    </row>
    <row r="263" spans="2:9" ht="17" thickBot="1" x14ac:dyDescent="0.5">
      <c r="B263" s="83"/>
      <c r="C263" s="56" t="s">
        <v>501</v>
      </c>
      <c r="D263" s="56" t="s">
        <v>108</v>
      </c>
      <c r="E263" s="75">
        <v>1905</v>
      </c>
      <c r="F263" s="57" t="s">
        <v>29</v>
      </c>
      <c r="G263" s="57" t="s">
        <v>29</v>
      </c>
      <c r="H263" s="58" t="s">
        <v>24</v>
      </c>
      <c r="I263" s="106"/>
    </row>
    <row r="264" spans="2:9" ht="17" thickBot="1" x14ac:dyDescent="0.5">
      <c r="B264" s="83"/>
      <c r="C264" s="30" t="s">
        <v>502</v>
      </c>
      <c r="D264" s="30" t="s">
        <v>28</v>
      </c>
      <c r="E264" s="73">
        <v>31290</v>
      </c>
      <c r="F264" s="73">
        <v>48593</v>
      </c>
      <c r="G264" s="55" t="s">
        <v>29</v>
      </c>
      <c r="H264" s="86">
        <f t="shared" ref="H264:H265" si="36">+E264-F264</f>
        <v>-17303</v>
      </c>
      <c r="I264" s="87">
        <f t="shared" ref="I264:I265" si="37">+E264/F264-1</f>
        <v>-0.35608009384067663</v>
      </c>
    </row>
    <row r="265" spans="2:9" ht="17" thickBot="1" x14ac:dyDescent="0.5">
      <c r="B265" s="83"/>
      <c r="C265" s="30" t="s">
        <v>503</v>
      </c>
      <c r="D265" s="30" t="s">
        <v>504</v>
      </c>
      <c r="E265" s="73">
        <v>16</v>
      </c>
      <c r="F265" s="73">
        <v>24.9</v>
      </c>
      <c r="G265" s="55" t="s">
        <v>29</v>
      </c>
      <c r="H265" s="86">
        <f t="shared" si="36"/>
        <v>-8.8999999999999986</v>
      </c>
      <c r="I265" s="87">
        <f t="shared" si="37"/>
        <v>-0.35742971887550201</v>
      </c>
    </row>
    <row r="268" spans="2:9" ht="21" x14ac:dyDescent="0.45">
      <c r="B268" s="155" t="s">
        <v>505</v>
      </c>
      <c r="C268" s="155"/>
      <c r="D268" s="83"/>
    </row>
    <row r="269" spans="2:9" ht="17" thickBot="1" x14ac:dyDescent="0.5">
      <c r="B269" s="83"/>
      <c r="C269" s="11"/>
      <c r="D269" s="83"/>
    </row>
    <row r="270" spans="2:9" ht="17" thickBot="1" x14ac:dyDescent="0.4">
      <c r="B270" s="170" t="s">
        <v>3</v>
      </c>
      <c r="C270" s="170" t="s">
        <v>21</v>
      </c>
      <c r="D270" s="177" t="str">
        <f>$D$262</f>
        <v>Unit</v>
      </c>
      <c r="E270" s="89">
        <v>2025</v>
      </c>
      <c r="F270" s="89">
        <v>2024</v>
      </c>
      <c r="G270" s="89">
        <v>2023</v>
      </c>
      <c r="H270" s="89" t="s">
        <v>22</v>
      </c>
      <c r="I270" s="89" t="s">
        <v>0</v>
      </c>
    </row>
    <row r="271" spans="2:9" ht="17" thickBot="1" x14ac:dyDescent="0.4">
      <c r="B271" s="84" t="s">
        <v>19</v>
      </c>
      <c r="C271" s="52" t="s">
        <v>201</v>
      </c>
      <c r="D271" s="52"/>
      <c r="E271" s="52"/>
      <c r="F271" s="52"/>
      <c r="G271" s="52"/>
      <c r="H271" s="52"/>
    </row>
    <row r="272" spans="2:9" ht="17" thickBot="1" x14ac:dyDescent="0.5">
      <c r="B272" s="147"/>
      <c r="C272" s="30" t="s">
        <v>506</v>
      </c>
      <c r="D272" s="30" t="s">
        <v>28</v>
      </c>
      <c r="E272" s="86">
        <v>37208</v>
      </c>
      <c r="F272" s="86">
        <v>37668</v>
      </c>
      <c r="G272" s="86">
        <v>37996</v>
      </c>
      <c r="H272" s="86">
        <f t="shared" ref="H272:H274" si="38">+E272-F272</f>
        <v>-460</v>
      </c>
      <c r="I272" s="87">
        <f t="shared" ref="I272:I274" si="39">+E272/F272-1</f>
        <v>-1.2211957098863802E-2</v>
      </c>
    </row>
    <row r="273" spans="2:9" ht="17" thickBot="1" x14ac:dyDescent="0.5">
      <c r="B273" s="83"/>
      <c r="C273" s="118" t="s">
        <v>507</v>
      </c>
      <c r="D273" s="30" t="s">
        <v>28</v>
      </c>
      <c r="E273" s="86">
        <v>5617155</v>
      </c>
      <c r="F273" s="86">
        <v>5393254</v>
      </c>
      <c r="G273" s="86">
        <v>5178278</v>
      </c>
      <c r="H273" s="86">
        <f t="shared" si="38"/>
        <v>223901</v>
      </c>
      <c r="I273" s="87">
        <f t="shared" si="39"/>
        <v>4.1515011160238258E-2</v>
      </c>
    </row>
    <row r="274" spans="2:9" ht="17" thickBot="1" x14ac:dyDescent="0.5">
      <c r="B274" s="83"/>
      <c r="C274" s="118" t="s">
        <v>508</v>
      </c>
      <c r="D274" s="30" t="s">
        <v>0</v>
      </c>
      <c r="E274" s="110">
        <v>0.66</v>
      </c>
      <c r="F274" s="55">
        <v>0.7</v>
      </c>
      <c r="G274" s="55">
        <v>0.73</v>
      </c>
      <c r="H274" s="100">
        <f t="shared" si="38"/>
        <v>-3.9999999999999925E-2</v>
      </c>
      <c r="I274" s="87">
        <f t="shared" si="39"/>
        <v>-5.7142857142857051E-2</v>
      </c>
    </row>
    <row r="277" spans="2:9" ht="21" x14ac:dyDescent="0.45">
      <c r="B277" s="155" t="s">
        <v>509</v>
      </c>
      <c r="C277" s="161"/>
      <c r="D277" s="83"/>
    </row>
    <row r="278" spans="2:9" ht="17" thickBot="1" x14ac:dyDescent="0.5">
      <c r="B278" s="83"/>
      <c r="C278" s="83"/>
      <c r="D278" s="83"/>
    </row>
    <row r="279" spans="2:9" ht="33.5" thickBot="1" x14ac:dyDescent="0.4">
      <c r="B279" s="170" t="s">
        <v>189</v>
      </c>
      <c r="C279" s="170" t="s">
        <v>21</v>
      </c>
      <c r="D279" s="177" t="str">
        <f>$D$270</f>
        <v>Unit</v>
      </c>
      <c r="E279" s="89">
        <v>2025</v>
      </c>
      <c r="F279" s="89">
        <v>2024</v>
      </c>
      <c r="G279" s="89">
        <v>2023</v>
      </c>
      <c r="H279" s="89" t="s">
        <v>22</v>
      </c>
      <c r="I279" s="89" t="s">
        <v>0</v>
      </c>
    </row>
    <row r="280" spans="2:9" ht="17" thickBot="1" x14ac:dyDescent="0.5">
      <c r="B280" s="83"/>
      <c r="C280" s="119" t="s">
        <v>510</v>
      </c>
      <c r="D280" s="119" t="s">
        <v>28</v>
      </c>
      <c r="E280" s="57">
        <v>583</v>
      </c>
      <c r="F280" s="57">
        <v>563</v>
      </c>
      <c r="G280" s="57">
        <v>611</v>
      </c>
      <c r="H280" s="105">
        <f>+E280-F280</f>
        <v>20</v>
      </c>
      <c r="I280" s="106">
        <f t="shared" ref="I280" si="40">+E280/F280-1</f>
        <v>3.5523978685612745E-2</v>
      </c>
    </row>
    <row r="281" spans="2:9" ht="17" thickBot="1" x14ac:dyDescent="0.5">
      <c r="B281" s="83"/>
      <c r="C281" s="118" t="s">
        <v>511</v>
      </c>
      <c r="D281" s="118" t="s">
        <v>28</v>
      </c>
      <c r="E281" s="55">
        <v>497</v>
      </c>
      <c r="F281" s="55">
        <v>489</v>
      </c>
      <c r="G281" s="55">
        <v>578</v>
      </c>
      <c r="H281" s="105">
        <f>+E281-F281</f>
        <v>8</v>
      </c>
      <c r="I281" s="106">
        <f t="shared" ref="I281" si="41">+E281/F281-1</f>
        <v>1.6359918200409052E-2</v>
      </c>
    </row>
    <row r="282" spans="2:9" ht="17" thickBot="1" x14ac:dyDescent="0.5">
      <c r="B282" s="83"/>
      <c r="C282" s="118" t="s">
        <v>512</v>
      </c>
      <c r="D282" s="118" t="s">
        <v>0</v>
      </c>
      <c r="E282" s="55">
        <v>97</v>
      </c>
      <c r="F282" s="55">
        <v>96</v>
      </c>
      <c r="G282" s="55">
        <v>95</v>
      </c>
      <c r="H282" s="105">
        <f>+E282-F282</f>
        <v>1</v>
      </c>
      <c r="I282" s="106">
        <f t="shared" ref="I282" si="42">+E282/F282-1</f>
        <v>1.0416666666666741E-2</v>
      </c>
    </row>
    <row r="283" spans="2:9" ht="17" thickBot="1" x14ac:dyDescent="0.5">
      <c r="B283" s="83"/>
      <c r="C283" s="118" t="s">
        <v>513</v>
      </c>
      <c r="D283" s="118" t="s">
        <v>28</v>
      </c>
      <c r="E283" s="55">
        <v>197</v>
      </c>
      <c r="F283" s="55" t="s">
        <v>29</v>
      </c>
      <c r="G283" s="55" t="s">
        <v>29</v>
      </c>
      <c r="H283" s="101" t="s">
        <v>24</v>
      </c>
      <c r="I283" s="87" t="s">
        <v>24</v>
      </c>
    </row>
    <row r="284" spans="2:9" ht="33.5" thickBot="1" x14ac:dyDescent="0.5">
      <c r="B284" s="83"/>
      <c r="C284" s="118" t="s">
        <v>514</v>
      </c>
      <c r="D284" s="118" t="s">
        <v>28</v>
      </c>
      <c r="E284" s="55">
        <v>694</v>
      </c>
      <c r="F284" s="55" t="s">
        <v>29</v>
      </c>
      <c r="G284" s="55" t="s">
        <v>29</v>
      </c>
      <c r="H284" s="101" t="s">
        <v>24</v>
      </c>
      <c r="I284" s="87" t="s">
        <v>24</v>
      </c>
    </row>
    <row r="285" spans="2:9" ht="17" thickBot="1" x14ac:dyDescent="0.5">
      <c r="B285" s="83"/>
      <c r="C285" s="118"/>
      <c r="D285" s="118"/>
      <c r="E285" s="55"/>
      <c r="F285" s="55"/>
      <c r="G285" s="55"/>
      <c r="H285" s="108"/>
      <c r="I285" s="87"/>
    </row>
    <row r="286" spans="2:9" ht="33.5" thickBot="1" x14ac:dyDescent="0.5">
      <c r="B286" s="83"/>
      <c r="C286" s="118" t="s">
        <v>515</v>
      </c>
      <c r="D286" s="118" t="s">
        <v>28</v>
      </c>
      <c r="E286" s="55">
        <v>497</v>
      </c>
      <c r="F286" s="55">
        <v>489</v>
      </c>
      <c r="G286" s="55" t="s">
        <v>29</v>
      </c>
      <c r="H286" s="105">
        <f>+E286-F286</f>
        <v>8</v>
      </c>
      <c r="I286" s="106">
        <f t="shared" ref="I286" si="43">+E286/F286-1</f>
        <v>1.6359918200409052E-2</v>
      </c>
    </row>
    <row r="287" spans="2:9" ht="33.5" thickBot="1" x14ac:dyDescent="0.5">
      <c r="B287" s="83"/>
      <c r="C287" s="118" t="s">
        <v>515</v>
      </c>
      <c r="D287" s="118" t="s">
        <v>0</v>
      </c>
      <c r="E287" s="55">
        <v>100</v>
      </c>
      <c r="F287" s="55">
        <v>100</v>
      </c>
      <c r="G287" s="55" t="s">
        <v>29</v>
      </c>
      <c r="H287" s="105">
        <f>+E287-F287</f>
        <v>0</v>
      </c>
      <c r="I287" s="106">
        <f t="shared" ref="I287" si="44">+E287/F287-1</f>
        <v>0</v>
      </c>
    </row>
    <row r="288" spans="2:9" ht="33.5" thickBot="1" x14ac:dyDescent="0.5">
      <c r="B288" s="83"/>
      <c r="C288" s="118" t="s">
        <v>516</v>
      </c>
      <c r="D288" s="118" t="s">
        <v>28</v>
      </c>
      <c r="E288" s="55">
        <v>0</v>
      </c>
      <c r="F288" s="55">
        <v>3</v>
      </c>
      <c r="G288" s="55" t="s">
        <v>29</v>
      </c>
      <c r="H288" s="101" t="s">
        <v>24</v>
      </c>
      <c r="I288" s="87" t="s">
        <v>24</v>
      </c>
    </row>
    <row r="289" spans="2:18" ht="50" thickBot="1" x14ac:dyDescent="0.5">
      <c r="B289" s="83"/>
      <c r="C289" s="118" t="s">
        <v>517</v>
      </c>
      <c r="D289" s="118" t="s">
        <v>0</v>
      </c>
      <c r="E289" s="55">
        <v>0</v>
      </c>
      <c r="F289" s="55">
        <v>1</v>
      </c>
      <c r="G289" s="55" t="s">
        <v>29</v>
      </c>
      <c r="H289" s="101" t="s">
        <v>24</v>
      </c>
      <c r="I289" s="87" t="s">
        <v>24</v>
      </c>
    </row>
    <row r="290" spans="2:18" ht="50" thickBot="1" x14ac:dyDescent="0.5">
      <c r="B290" s="83"/>
      <c r="C290" s="118" t="s">
        <v>518</v>
      </c>
      <c r="D290" s="118" t="s">
        <v>28</v>
      </c>
      <c r="E290" s="55">
        <v>0</v>
      </c>
      <c r="F290" s="55">
        <v>0</v>
      </c>
      <c r="G290" s="55" t="s">
        <v>29</v>
      </c>
      <c r="H290" s="101" t="s">
        <v>24</v>
      </c>
      <c r="I290" s="87" t="s">
        <v>24</v>
      </c>
    </row>
    <row r="291" spans="2:18" ht="33.5" thickBot="1" x14ac:dyDescent="0.5">
      <c r="B291" s="83"/>
      <c r="C291" s="118" t="s">
        <v>519</v>
      </c>
      <c r="D291" s="118" t="s">
        <v>28</v>
      </c>
      <c r="E291" s="55">
        <v>0</v>
      </c>
      <c r="F291" s="55">
        <v>3</v>
      </c>
      <c r="G291" s="55" t="s">
        <v>29</v>
      </c>
      <c r="H291" s="101" t="s">
        <v>24</v>
      </c>
      <c r="I291" s="87" t="s">
        <v>24</v>
      </c>
    </row>
    <row r="292" spans="2:18" ht="50" thickBot="1" x14ac:dyDescent="0.5">
      <c r="B292" s="83"/>
      <c r="C292" s="118" t="s">
        <v>520</v>
      </c>
      <c r="D292" s="118" t="s">
        <v>0</v>
      </c>
      <c r="E292" s="55">
        <v>0</v>
      </c>
      <c r="F292" s="55">
        <v>100</v>
      </c>
      <c r="G292" s="55" t="s">
        <v>29</v>
      </c>
      <c r="H292" s="101" t="s">
        <v>24</v>
      </c>
      <c r="I292" s="87" t="s">
        <v>24</v>
      </c>
    </row>
    <row r="293" spans="2:18" ht="33.5" thickBot="1" x14ac:dyDescent="0.5">
      <c r="B293" s="83"/>
      <c r="C293" s="118" t="s">
        <v>521</v>
      </c>
      <c r="D293" s="118" t="s">
        <v>28</v>
      </c>
      <c r="E293" s="55">
        <v>0</v>
      </c>
      <c r="F293" s="55">
        <v>0</v>
      </c>
      <c r="G293" s="55" t="s">
        <v>29</v>
      </c>
      <c r="H293" s="101" t="s">
        <v>24</v>
      </c>
      <c r="I293" s="87" t="s">
        <v>24</v>
      </c>
    </row>
    <row r="294" spans="2:18" ht="17" thickBot="1" x14ac:dyDescent="0.5">
      <c r="B294" s="83"/>
      <c r="C294" s="118" t="s">
        <v>522</v>
      </c>
      <c r="D294" s="118" t="s">
        <v>0</v>
      </c>
      <c r="E294" s="55">
        <v>0</v>
      </c>
      <c r="F294" s="55">
        <v>0</v>
      </c>
      <c r="G294" s="55" t="s">
        <v>29</v>
      </c>
      <c r="H294" s="101" t="s">
        <v>24</v>
      </c>
      <c r="I294" s="87" t="s">
        <v>24</v>
      </c>
    </row>
    <row r="295" spans="2:18" ht="16.5" x14ac:dyDescent="0.35">
      <c r="C295" s="45"/>
      <c r="D295" s="45"/>
      <c r="E295" s="45"/>
      <c r="F295" s="45"/>
      <c r="G295" s="45"/>
      <c r="H295" s="45"/>
      <c r="I295" s="34"/>
    </row>
    <row r="296" spans="2:18" ht="16.5" x14ac:dyDescent="0.45">
      <c r="B296" s="10" t="s">
        <v>235</v>
      </c>
      <c r="C296" s="83"/>
      <c r="D296" s="83"/>
      <c r="E296" s="83"/>
      <c r="F296" s="83"/>
      <c r="G296" s="83"/>
      <c r="H296" s="83"/>
      <c r="I296" s="83"/>
    </row>
    <row r="297" spans="2:18" ht="16" x14ac:dyDescent="0.35">
      <c r="B297" s="316" t="s">
        <v>523</v>
      </c>
      <c r="C297" s="316"/>
      <c r="D297" s="316"/>
      <c r="E297" s="316"/>
      <c r="F297" s="316"/>
      <c r="G297" s="316"/>
      <c r="H297" s="316"/>
      <c r="I297" s="316"/>
    </row>
    <row r="298" spans="2:18" ht="16" x14ac:dyDescent="0.35">
      <c r="B298" s="316" t="s">
        <v>110</v>
      </c>
      <c r="C298" s="316"/>
      <c r="D298" s="316"/>
      <c r="E298" s="316"/>
      <c r="F298" s="316"/>
      <c r="G298" s="316"/>
      <c r="H298" s="316"/>
      <c r="I298" s="316"/>
    </row>
    <row r="303" spans="2:18" x14ac:dyDescent="0.35">
      <c r="R303" s="36"/>
    </row>
  </sheetData>
  <mergeCells count="33">
    <mergeCell ref="B1:I1"/>
    <mergeCell ref="C258:I258"/>
    <mergeCell ref="C257:I257"/>
    <mergeCell ref="C245:I245"/>
    <mergeCell ref="C246:I246"/>
    <mergeCell ref="C233:I233"/>
    <mergeCell ref="C234:I234"/>
    <mergeCell ref="C17:C18"/>
    <mergeCell ref="C20:C21"/>
    <mergeCell ref="C23:C24"/>
    <mergeCell ref="C25:C26"/>
    <mergeCell ref="K173:M173"/>
    <mergeCell ref="B30:I30"/>
    <mergeCell ref="B29:I29"/>
    <mergeCell ref="E173:G173"/>
    <mergeCell ref="B31:I31"/>
    <mergeCell ref="H173:J173"/>
    <mergeCell ref="B298:I298"/>
    <mergeCell ref="B297:I297"/>
    <mergeCell ref="C8:C9"/>
    <mergeCell ref="C11:C12"/>
    <mergeCell ref="B61:I61"/>
    <mergeCell ref="B62:I62"/>
    <mergeCell ref="B64:I64"/>
    <mergeCell ref="B63:I63"/>
    <mergeCell ref="B86:I86"/>
    <mergeCell ref="B87:I87"/>
    <mergeCell ref="B207:I207"/>
    <mergeCell ref="B219:I219"/>
    <mergeCell ref="B220:I220"/>
    <mergeCell ref="B182:M182"/>
    <mergeCell ref="B181:M181"/>
    <mergeCell ref="C14:C15"/>
  </mergeCells>
  <pageMargins left="0.7" right="0.7" top="0.75" bottom="0.75" header="0.3" footer="0.3"/>
  <pageSetup orientation="portrait" horizontalDpi="1200" verticalDpi="1200" r:id="rId1"/>
  <ignoredErrors>
    <ignoredError sqref="F10:G11 F26:G26 F16:G24 F13:G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ACCA-FC8D-47BB-9577-B8AA307AB871}">
  <dimension ref="A1:G30"/>
  <sheetViews>
    <sheetView showGridLines="0" topLeftCell="B1" zoomScale="71" zoomScaleNormal="71" workbookViewId="0">
      <selection activeCell="B1" sqref="B1:F1"/>
    </sheetView>
  </sheetViews>
  <sheetFormatPr baseColWidth="10" defaultColWidth="11.453125" defaultRowHeight="14.5" x14ac:dyDescent="0.35"/>
  <cols>
    <col min="2" max="2" width="97.1796875" customWidth="1"/>
    <col min="3" max="5" width="34.1796875" customWidth="1"/>
    <col min="6" max="6" width="34.1796875" style="15" customWidth="1"/>
  </cols>
  <sheetData>
    <row r="1" spans="1:7" s="1" customFormat="1" ht="21" customHeight="1" x14ac:dyDescent="0.35">
      <c r="A1" s="11"/>
      <c r="B1" s="327" t="s">
        <v>651</v>
      </c>
      <c r="C1" s="327"/>
      <c r="D1" s="327"/>
      <c r="E1" s="327"/>
      <c r="F1" s="327"/>
      <c r="G1" s="11"/>
    </row>
    <row r="2" spans="1:7" ht="16.5" x14ac:dyDescent="0.45">
      <c r="A2" s="83"/>
      <c r="B2" s="83"/>
      <c r="C2" s="83"/>
      <c r="D2" s="83"/>
      <c r="E2" s="83"/>
      <c r="F2" s="143"/>
      <c r="G2" s="83"/>
    </row>
    <row r="3" spans="1:7" ht="16.5" x14ac:dyDescent="0.45">
      <c r="A3" s="83"/>
      <c r="B3" s="83"/>
      <c r="C3" s="83"/>
      <c r="D3" s="83"/>
      <c r="E3" s="83"/>
      <c r="F3" s="143"/>
      <c r="G3" s="83"/>
    </row>
    <row r="4" spans="1:7" ht="21" customHeight="1" x14ac:dyDescent="0.45">
      <c r="A4" s="83"/>
      <c r="B4" s="48" t="s">
        <v>675</v>
      </c>
      <c r="C4" s="83"/>
      <c r="D4" s="83"/>
      <c r="E4" s="83"/>
      <c r="F4" s="143"/>
      <c r="G4" s="83"/>
    </row>
    <row r="5" spans="1:7" ht="16.5" x14ac:dyDescent="0.45">
      <c r="A5" s="83"/>
      <c r="B5" s="38" t="s">
        <v>111</v>
      </c>
      <c r="C5" s="83"/>
      <c r="D5" s="83"/>
      <c r="E5" s="83"/>
      <c r="F5" s="143"/>
      <c r="G5" s="83"/>
    </row>
    <row r="6" spans="1:7" ht="17" thickBot="1" x14ac:dyDescent="0.5">
      <c r="A6" s="83"/>
      <c r="B6" s="38"/>
      <c r="C6" s="83"/>
      <c r="D6" s="83"/>
      <c r="E6" s="83"/>
      <c r="F6" s="143"/>
      <c r="G6" s="83"/>
    </row>
    <row r="7" spans="1:7" ht="17" thickBot="1" x14ac:dyDescent="0.5">
      <c r="A7" s="83"/>
      <c r="B7" s="88" t="s">
        <v>21</v>
      </c>
      <c r="C7" s="88" t="s">
        <v>112</v>
      </c>
      <c r="D7" s="88" t="s">
        <v>113</v>
      </c>
      <c r="E7" s="88">
        <v>2025</v>
      </c>
      <c r="F7" s="88" t="s">
        <v>114</v>
      </c>
      <c r="G7" s="83"/>
    </row>
    <row r="8" spans="1:7" ht="66.5" thickBot="1" x14ac:dyDescent="0.5">
      <c r="A8" s="83"/>
      <c r="B8" s="119" t="s">
        <v>115</v>
      </c>
      <c r="C8" s="119" t="s">
        <v>116</v>
      </c>
      <c r="D8" s="228" t="s">
        <v>117</v>
      </c>
      <c r="E8" s="229">
        <v>1</v>
      </c>
      <c r="F8" s="119" t="s">
        <v>118</v>
      </c>
      <c r="G8" s="83"/>
    </row>
    <row r="9" spans="1:7" ht="66.5" thickBot="1" x14ac:dyDescent="0.5">
      <c r="A9" s="83"/>
      <c r="B9" s="118" t="s">
        <v>119</v>
      </c>
      <c r="C9" s="118" t="s">
        <v>120</v>
      </c>
      <c r="D9" s="230" t="s">
        <v>121</v>
      </c>
      <c r="E9" s="118" t="s">
        <v>122</v>
      </c>
      <c r="F9" s="118" t="s">
        <v>123</v>
      </c>
      <c r="G9" s="83"/>
    </row>
    <row r="10" spans="1:7" ht="116" thickBot="1" x14ac:dyDescent="0.5">
      <c r="A10" s="83"/>
      <c r="B10" s="118" t="s">
        <v>124</v>
      </c>
      <c r="C10" s="118" t="s">
        <v>125</v>
      </c>
      <c r="D10" s="230" t="s">
        <v>126</v>
      </c>
      <c r="E10" s="118" t="s">
        <v>127</v>
      </c>
      <c r="F10" s="118" t="s">
        <v>128</v>
      </c>
      <c r="G10" s="83"/>
    </row>
    <row r="11" spans="1:7" ht="83" thickBot="1" x14ac:dyDescent="0.5">
      <c r="A11" s="83"/>
      <c r="B11" s="118" t="s">
        <v>129</v>
      </c>
      <c r="C11" s="118" t="s">
        <v>130</v>
      </c>
      <c r="D11" s="231" t="s">
        <v>131</v>
      </c>
      <c r="E11" s="118" t="s">
        <v>132</v>
      </c>
      <c r="F11" s="118" t="s">
        <v>133</v>
      </c>
      <c r="G11" s="83"/>
    </row>
    <row r="12" spans="1:7" ht="66.5" thickBot="1" x14ac:dyDescent="0.5">
      <c r="A12" s="83"/>
      <c r="B12" s="118" t="s">
        <v>134</v>
      </c>
      <c r="C12" s="118" t="s">
        <v>135</v>
      </c>
      <c r="D12" s="118" t="s">
        <v>136</v>
      </c>
      <c r="E12" s="118" t="s">
        <v>137</v>
      </c>
      <c r="F12" s="118" t="s">
        <v>138</v>
      </c>
      <c r="G12" s="83"/>
    </row>
    <row r="13" spans="1:7" ht="16.5" x14ac:dyDescent="0.45">
      <c r="A13" s="83"/>
      <c r="B13" s="11"/>
      <c r="C13" s="83"/>
      <c r="D13" s="83"/>
      <c r="E13" s="83"/>
      <c r="F13" s="143"/>
      <c r="G13" s="83"/>
    </row>
    <row r="14" spans="1:7" ht="16.5" x14ac:dyDescent="0.45">
      <c r="A14" s="83"/>
      <c r="B14" s="83"/>
      <c r="C14" s="83"/>
      <c r="D14" s="83"/>
      <c r="E14" s="83"/>
      <c r="F14" s="143"/>
      <c r="G14" s="83"/>
    </row>
    <row r="15" spans="1:7" ht="21" customHeight="1" x14ac:dyDescent="0.45">
      <c r="A15" s="83"/>
      <c r="B15" s="48" t="s">
        <v>139</v>
      </c>
      <c r="C15" s="83"/>
      <c r="D15" s="83"/>
      <c r="E15" s="83"/>
      <c r="F15" s="83"/>
      <c r="G15" s="83"/>
    </row>
    <row r="16" spans="1:7" ht="16.5" x14ac:dyDescent="0.45">
      <c r="A16" s="83"/>
      <c r="B16" s="38" t="s">
        <v>111</v>
      </c>
      <c r="C16" s="83"/>
      <c r="D16" s="83"/>
      <c r="E16" s="83"/>
      <c r="F16" s="143"/>
      <c r="G16" s="83"/>
    </row>
    <row r="17" spans="1:7" ht="17" thickBot="1" x14ac:dyDescent="0.5">
      <c r="A17" s="83"/>
      <c r="B17" s="83"/>
      <c r="C17" s="83"/>
      <c r="D17" s="83"/>
      <c r="E17" s="83"/>
      <c r="F17" s="83"/>
      <c r="G17" s="83"/>
    </row>
    <row r="18" spans="1:7" ht="17" thickBot="1" x14ac:dyDescent="0.5">
      <c r="A18" s="83"/>
      <c r="B18" s="88" t="s">
        <v>21</v>
      </c>
      <c r="C18" s="88" t="s">
        <v>112</v>
      </c>
      <c r="D18" s="88" t="s">
        <v>113</v>
      </c>
      <c r="E18" s="88">
        <v>2025</v>
      </c>
      <c r="F18" s="88" t="s">
        <v>114</v>
      </c>
      <c r="G18" s="83"/>
    </row>
    <row r="19" spans="1:7" ht="50" thickBot="1" x14ac:dyDescent="0.5">
      <c r="A19" s="83"/>
      <c r="B19" s="56" t="s">
        <v>140</v>
      </c>
      <c r="C19" s="56" t="s">
        <v>141</v>
      </c>
      <c r="D19" s="134" t="s">
        <v>142</v>
      </c>
      <c r="E19" s="134" t="s">
        <v>143</v>
      </c>
      <c r="F19" s="134" t="s">
        <v>144</v>
      </c>
      <c r="G19" s="83"/>
    </row>
    <row r="20" spans="1:7" ht="33.5" thickBot="1" x14ac:dyDescent="0.5">
      <c r="A20" s="83"/>
      <c r="B20" s="30" t="s">
        <v>145</v>
      </c>
      <c r="C20" s="30" t="s">
        <v>141</v>
      </c>
      <c r="D20" s="130" t="s">
        <v>146</v>
      </c>
      <c r="E20" s="130" t="s">
        <v>147</v>
      </c>
      <c r="F20" s="130" t="s">
        <v>148</v>
      </c>
      <c r="G20" s="83"/>
    </row>
    <row r="21" spans="1:7" ht="33.5" thickBot="1" x14ac:dyDescent="0.5">
      <c r="A21" s="83"/>
      <c r="B21" s="30" t="s">
        <v>149</v>
      </c>
      <c r="C21" s="30" t="s">
        <v>141</v>
      </c>
      <c r="D21" s="130" t="s">
        <v>150</v>
      </c>
      <c r="E21" s="227">
        <v>5</v>
      </c>
      <c r="F21" s="121" t="s">
        <v>151</v>
      </c>
      <c r="G21" s="83"/>
    </row>
    <row r="22" spans="1:7" ht="16.5" x14ac:dyDescent="0.45">
      <c r="A22" s="83"/>
      <c r="B22" s="9"/>
      <c r="C22" s="9"/>
      <c r="D22" s="9"/>
      <c r="E22" s="83"/>
      <c r="F22" s="143"/>
      <c r="G22" s="83"/>
    </row>
    <row r="23" spans="1:7" ht="16.5" x14ac:dyDescent="0.45">
      <c r="A23" s="83"/>
      <c r="B23" s="10" t="s">
        <v>235</v>
      </c>
      <c r="C23" s="9"/>
      <c r="D23" s="9"/>
      <c r="E23" s="83"/>
      <c r="F23" s="143"/>
      <c r="G23" s="83"/>
    </row>
    <row r="24" spans="1:7" ht="16.5" x14ac:dyDescent="0.45">
      <c r="A24" s="83"/>
      <c r="B24" s="158" t="s">
        <v>575</v>
      </c>
      <c r="C24" s="9"/>
      <c r="D24" s="9"/>
      <c r="E24" s="83"/>
      <c r="F24" s="143"/>
      <c r="G24" s="83"/>
    </row>
    <row r="25" spans="1:7" ht="16.5" x14ac:dyDescent="0.45">
      <c r="A25" s="83"/>
      <c r="B25" s="9"/>
      <c r="C25" s="9"/>
      <c r="D25" s="9"/>
      <c r="E25" s="83"/>
      <c r="F25" s="143"/>
      <c r="G25" s="83"/>
    </row>
    <row r="26" spans="1:7" ht="16.5" x14ac:dyDescent="0.45">
      <c r="A26" s="83"/>
      <c r="B26" s="83"/>
      <c r="C26" s="83"/>
      <c r="D26" s="83"/>
      <c r="E26" s="83"/>
      <c r="F26" s="143"/>
      <c r="G26" s="83"/>
    </row>
    <row r="27" spans="1:7" ht="16.5" x14ac:dyDescent="0.45">
      <c r="A27" s="83"/>
      <c r="B27" s="158"/>
      <c r="C27" s="83"/>
      <c r="D27" s="83"/>
      <c r="E27" s="83"/>
      <c r="F27" s="143"/>
      <c r="G27" s="83"/>
    </row>
    <row r="28" spans="1:7" ht="16.5" x14ac:dyDescent="0.45">
      <c r="A28" s="83"/>
      <c r="B28" s="158"/>
      <c r="C28" s="83"/>
      <c r="D28" s="83"/>
      <c r="E28" s="83"/>
      <c r="F28" s="143"/>
      <c r="G28" s="83"/>
    </row>
    <row r="29" spans="1:7" ht="16.5" x14ac:dyDescent="0.45">
      <c r="A29" s="83"/>
      <c r="B29" s="83"/>
      <c r="C29" s="83"/>
      <c r="D29" s="83"/>
      <c r="E29" s="83"/>
      <c r="F29" s="143"/>
      <c r="G29" s="83"/>
    </row>
    <row r="30" spans="1:7" ht="16.5" x14ac:dyDescent="0.45">
      <c r="A30" s="83"/>
      <c r="B30" s="83"/>
      <c r="C30" s="83"/>
      <c r="D30" s="83"/>
      <c r="E30" s="83"/>
      <c r="F30" s="143"/>
      <c r="G30" s="83"/>
    </row>
  </sheetData>
  <mergeCells count="1">
    <mergeCell ref="B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93B0-BA02-41FB-8E2D-89D38447152A}">
  <dimension ref="A1:J36"/>
  <sheetViews>
    <sheetView showGridLines="0" zoomScale="83" zoomScaleNormal="120" workbookViewId="0"/>
  </sheetViews>
  <sheetFormatPr baseColWidth="10" defaultColWidth="11.453125" defaultRowHeight="14.5" x14ac:dyDescent="0.35"/>
  <cols>
    <col min="3" max="3" width="95.26953125" bestFit="1" customWidth="1"/>
    <col min="5" max="5" width="14.81640625" customWidth="1"/>
    <col min="6" max="7" width="12.1796875" bestFit="1" customWidth="1"/>
    <col min="8" max="8" width="15.54296875" customWidth="1"/>
  </cols>
  <sheetData>
    <row r="1" spans="1:10" ht="21" customHeight="1" x14ac:dyDescent="0.35">
      <c r="B1" s="321" t="s">
        <v>524</v>
      </c>
      <c r="C1" s="321"/>
      <c r="D1" s="321"/>
      <c r="E1" s="321"/>
      <c r="F1" s="321"/>
      <c r="G1" s="321"/>
      <c r="H1" s="321"/>
      <c r="I1" s="321"/>
      <c r="J1" s="255"/>
    </row>
    <row r="2" spans="1:10" ht="16.5" x14ac:dyDescent="0.45">
      <c r="A2" s="83"/>
      <c r="B2" s="83"/>
      <c r="C2" s="83"/>
      <c r="D2" s="83"/>
      <c r="E2" s="83"/>
      <c r="F2" s="83"/>
      <c r="G2" s="83"/>
      <c r="H2" s="83"/>
      <c r="I2" s="83"/>
    </row>
    <row r="3" spans="1:10" ht="30" customHeight="1" thickBot="1" x14ac:dyDescent="0.5">
      <c r="A3" s="83"/>
      <c r="B3" s="83"/>
      <c r="C3" s="351" t="s">
        <v>525</v>
      </c>
      <c r="D3" s="351"/>
      <c r="E3" s="351"/>
      <c r="F3" s="83"/>
      <c r="G3" s="83"/>
      <c r="H3" s="83"/>
      <c r="I3" s="83"/>
    </row>
    <row r="4" spans="1:10" ht="35" customHeight="1" thickBot="1" x14ac:dyDescent="0.5">
      <c r="A4" s="83"/>
      <c r="B4" s="156" t="s">
        <v>1</v>
      </c>
      <c r="C4" s="156" t="s">
        <v>21</v>
      </c>
      <c r="D4" s="156" t="s">
        <v>232</v>
      </c>
      <c r="E4" s="74">
        <v>2025</v>
      </c>
      <c r="F4" s="74">
        <v>2024</v>
      </c>
      <c r="G4" s="74">
        <v>2023</v>
      </c>
      <c r="H4" s="74" t="s">
        <v>22</v>
      </c>
      <c r="I4" s="74" t="s">
        <v>0</v>
      </c>
    </row>
    <row r="5" spans="1:10" ht="17" thickBot="1" x14ac:dyDescent="0.5">
      <c r="A5" s="83"/>
      <c r="B5" s="306" t="s">
        <v>654</v>
      </c>
      <c r="C5" s="56" t="s">
        <v>526</v>
      </c>
      <c r="D5" s="56" t="s">
        <v>0</v>
      </c>
      <c r="E5" s="56">
        <v>100</v>
      </c>
      <c r="F5" s="56">
        <v>100</v>
      </c>
      <c r="G5" s="56">
        <v>100</v>
      </c>
      <c r="H5" s="57" t="s">
        <v>24</v>
      </c>
      <c r="I5" s="57" t="s">
        <v>24</v>
      </c>
    </row>
    <row r="6" spans="1:10" ht="16.5" x14ac:dyDescent="0.45">
      <c r="A6" s="83"/>
      <c r="B6" s="9"/>
      <c r="C6" s="49"/>
      <c r="D6" s="49"/>
      <c r="E6" s="49"/>
      <c r="F6" s="49"/>
      <c r="G6" s="49"/>
      <c r="H6" s="49"/>
      <c r="I6" s="83"/>
    </row>
    <row r="7" spans="1:10" ht="30" customHeight="1" thickBot="1" x14ac:dyDescent="0.5">
      <c r="A7" s="83"/>
      <c r="B7" s="83"/>
      <c r="C7" s="351" t="s">
        <v>527</v>
      </c>
      <c r="D7" s="351"/>
      <c r="E7" s="351"/>
      <c r="F7" s="67"/>
      <c r="G7" s="83"/>
      <c r="H7" s="83"/>
      <c r="I7" s="83"/>
    </row>
    <row r="8" spans="1:10" ht="17" thickBot="1" x14ac:dyDescent="0.5">
      <c r="A8" s="83"/>
      <c r="B8" s="83"/>
      <c r="C8" s="156" t="s">
        <v>21</v>
      </c>
      <c r="D8" s="156" t="s">
        <v>232</v>
      </c>
      <c r="E8" s="74">
        <v>2025</v>
      </c>
      <c r="F8" s="74">
        <v>2024</v>
      </c>
      <c r="G8" s="74">
        <v>2023</v>
      </c>
      <c r="H8" s="74" t="s">
        <v>22</v>
      </c>
      <c r="I8" s="74" t="s">
        <v>0</v>
      </c>
    </row>
    <row r="9" spans="1:10" ht="17" thickBot="1" x14ac:dyDescent="0.5">
      <c r="A9" s="83"/>
      <c r="B9" s="307" t="s">
        <v>654</v>
      </c>
      <c r="C9" s="52" t="s">
        <v>528</v>
      </c>
      <c r="D9" s="85"/>
      <c r="E9" s="85"/>
      <c r="F9" s="85"/>
      <c r="G9" s="85"/>
      <c r="H9" s="85"/>
      <c r="I9" s="85"/>
    </row>
    <row r="10" spans="1:10" ht="17" thickBot="1" x14ac:dyDescent="0.5">
      <c r="A10" s="83"/>
      <c r="B10" s="83"/>
      <c r="C10" s="118" t="s">
        <v>529</v>
      </c>
      <c r="D10" s="118" t="s">
        <v>0</v>
      </c>
      <c r="E10" s="189">
        <v>100</v>
      </c>
      <c r="F10" s="189">
        <v>100</v>
      </c>
      <c r="G10" s="189">
        <v>100</v>
      </c>
      <c r="H10" s="55" t="s">
        <v>24</v>
      </c>
      <c r="I10" s="55" t="s">
        <v>24</v>
      </c>
    </row>
    <row r="11" spans="1:10" ht="17" thickBot="1" x14ac:dyDescent="0.5">
      <c r="A11" s="83"/>
      <c r="B11" s="83"/>
      <c r="C11" s="118" t="s">
        <v>530</v>
      </c>
      <c r="D11" s="118" t="s">
        <v>0</v>
      </c>
      <c r="E11" s="189">
        <v>100</v>
      </c>
      <c r="F11" s="189">
        <v>100</v>
      </c>
      <c r="G11" s="189">
        <v>100</v>
      </c>
      <c r="H11" s="55" t="s">
        <v>24</v>
      </c>
      <c r="I11" s="55" t="s">
        <v>24</v>
      </c>
    </row>
    <row r="12" spans="1:10" ht="16.5" x14ac:dyDescent="0.45">
      <c r="A12" s="83"/>
      <c r="B12" s="83"/>
      <c r="C12" s="188"/>
      <c r="D12" s="188"/>
      <c r="E12" s="168"/>
      <c r="F12" s="168"/>
      <c r="G12" s="168"/>
      <c r="H12" s="65"/>
      <c r="I12" s="65"/>
    </row>
    <row r="13" spans="1:10" ht="21.5" thickBot="1" x14ac:dyDescent="0.5">
      <c r="A13" s="83"/>
      <c r="B13" s="307" t="s">
        <v>654</v>
      </c>
      <c r="C13" s="72" t="s">
        <v>531</v>
      </c>
      <c r="D13" s="85"/>
      <c r="E13" s="85"/>
      <c r="F13" s="85"/>
      <c r="G13" s="85"/>
      <c r="H13" s="85"/>
      <c r="I13" s="85"/>
    </row>
    <row r="14" spans="1:10" ht="17" thickBot="1" x14ac:dyDescent="0.5">
      <c r="A14" s="83"/>
      <c r="B14" s="83"/>
      <c r="C14" s="118" t="s">
        <v>532</v>
      </c>
      <c r="D14" s="118" t="s">
        <v>0</v>
      </c>
      <c r="E14" s="236">
        <v>100</v>
      </c>
      <c r="F14" s="236">
        <v>100</v>
      </c>
      <c r="G14" s="236">
        <v>100</v>
      </c>
      <c r="H14" s="55" t="s">
        <v>24</v>
      </c>
      <c r="I14" s="55" t="s">
        <v>24</v>
      </c>
    </row>
    <row r="15" spans="1:10" ht="17" thickBot="1" x14ac:dyDescent="0.5">
      <c r="A15" s="83"/>
      <c r="B15" s="83"/>
      <c r="C15" s="118" t="s">
        <v>533</v>
      </c>
      <c r="D15" s="118" t="s">
        <v>0</v>
      </c>
      <c r="E15" s="236">
        <v>0</v>
      </c>
      <c r="F15" s="236">
        <v>0</v>
      </c>
      <c r="G15" s="236">
        <v>0</v>
      </c>
      <c r="H15" s="55" t="s">
        <v>24</v>
      </c>
      <c r="I15" s="55" t="s">
        <v>24</v>
      </c>
    </row>
    <row r="16" spans="1:10" ht="17" thickBot="1" x14ac:dyDescent="0.5">
      <c r="A16" s="83"/>
      <c r="B16" s="83"/>
      <c r="C16" s="118" t="s">
        <v>530</v>
      </c>
      <c r="D16" s="118" t="s">
        <v>0</v>
      </c>
      <c r="E16" s="236">
        <v>0</v>
      </c>
      <c r="F16" s="236">
        <v>0</v>
      </c>
      <c r="G16" s="236">
        <v>0</v>
      </c>
      <c r="H16" s="55" t="s">
        <v>24</v>
      </c>
      <c r="I16" s="55" t="s">
        <v>24</v>
      </c>
    </row>
    <row r="17" spans="1:9" ht="17" thickBot="1" x14ac:dyDescent="0.5">
      <c r="A17" s="83"/>
      <c r="B17" s="83"/>
      <c r="C17" s="30" t="s">
        <v>534</v>
      </c>
      <c r="D17" s="189"/>
      <c r="E17" s="236">
        <v>0</v>
      </c>
      <c r="F17" s="236">
        <v>0</v>
      </c>
      <c r="G17" s="236">
        <v>0</v>
      </c>
      <c r="H17" s="55" t="s">
        <v>24</v>
      </c>
      <c r="I17" s="55" t="s">
        <v>24</v>
      </c>
    </row>
    <row r="18" spans="1:9" ht="17" thickBot="1" x14ac:dyDescent="0.5">
      <c r="A18" s="83"/>
      <c r="B18" s="83"/>
      <c r="C18" s="118" t="s">
        <v>535</v>
      </c>
      <c r="D18" s="118" t="s">
        <v>0</v>
      </c>
      <c r="E18" s="236">
        <v>100</v>
      </c>
      <c r="F18" s="236">
        <v>100</v>
      </c>
      <c r="G18" s="236">
        <v>100</v>
      </c>
      <c r="H18" s="55" t="s">
        <v>24</v>
      </c>
      <c r="I18" s="55" t="s">
        <v>24</v>
      </c>
    </row>
    <row r="19" spans="1:9" ht="17" thickBot="1" x14ac:dyDescent="0.5">
      <c r="A19" s="83"/>
      <c r="B19" s="83"/>
      <c r="C19" s="118" t="s">
        <v>536</v>
      </c>
      <c r="D19" s="118" t="s">
        <v>0</v>
      </c>
      <c r="E19" s="236">
        <v>0</v>
      </c>
      <c r="F19" s="236">
        <v>0</v>
      </c>
      <c r="G19" s="236">
        <v>0</v>
      </c>
      <c r="H19" s="55" t="s">
        <v>24</v>
      </c>
      <c r="I19" s="55" t="s">
        <v>24</v>
      </c>
    </row>
    <row r="20" spans="1:9" ht="17" thickBot="1" x14ac:dyDescent="0.5">
      <c r="A20" s="83"/>
      <c r="B20" s="83"/>
      <c r="C20" s="118" t="s">
        <v>530</v>
      </c>
      <c r="D20" s="118" t="s">
        <v>0</v>
      </c>
      <c r="E20" s="236">
        <v>0</v>
      </c>
      <c r="F20" s="236">
        <v>0</v>
      </c>
      <c r="G20" s="236">
        <v>0</v>
      </c>
      <c r="H20" s="55" t="s">
        <v>24</v>
      </c>
      <c r="I20" s="55" t="s">
        <v>24</v>
      </c>
    </row>
    <row r="21" spans="1:9" ht="16.5" x14ac:dyDescent="0.45">
      <c r="A21" s="83"/>
      <c r="B21" s="83"/>
      <c r="C21" s="83"/>
      <c r="D21" s="83"/>
      <c r="E21" s="83"/>
      <c r="F21" s="83"/>
      <c r="G21" s="83"/>
      <c r="H21" s="83"/>
      <c r="I21" s="83"/>
    </row>
    <row r="22" spans="1:9" ht="16.5" x14ac:dyDescent="0.45">
      <c r="A22" s="83"/>
      <c r="B22" s="83"/>
      <c r="C22" s="83"/>
      <c r="D22" s="83"/>
      <c r="E22" s="83"/>
      <c r="F22" s="83"/>
      <c r="G22" s="83"/>
      <c r="H22" s="83"/>
      <c r="I22" s="83"/>
    </row>
    <row r="23" spans="1:9" ht="30" customHeight="1" thickBot="1" x14ac:dyDescent="0.5">
      <c r="A23" s="83"/>
      <c r="B23" s="83"/>
      <c r="C23" s="351" t="s">
        <v>537</v>
      </c>
      <c r="D23" s="351"/>
      <c r="E23" s="351"/>
      <c r="F23" s="83"/>
      <c r="G23" s="83"/>
      <c r="H23" s="83"/>
      <c r="I23" s="83"/>
    </row>
    <row r="24" spans="1:9" ht="17" thickBot="1" x14ac:dyDescent="0.5">
      <c r="A24" s="83"/>
      <c r="B24" s="308" t="s">
        <v>655</v>
      </c>
      <c r="C24" s="190" t="s">
        <v>538</v>
      </c>
      <c r="D24" s="156" t="s">
        <v>232</v>
      </c>
      <c r="E24" s="76">
        <v>2025</v>
      </c>
      <c r="F24" s="76">
        <v>2024</v>
      </c>
      <c r="G24" s="76">
        <v>2023</v>
      </c>
      <c r="H24" s="77" t="s">
        <v>22</v>
      </c>
      <c r="I24" s="77" t="s">
        <v>0</v>
      </c>
    </row>
    <row r="25" spans="1:9" ht="33.5" thickBot="1" x14ac:dyDescent="0.5">
      <c r="A25" s="83"/>
      <c r="B25" s="83"/>
      <c r="C25" s="56" t="s">
        <v>539</v>
      </c>
      <c r="D25" s="56" t="s">
        <v>540</v>
      </c>
      <c r="E25" s="75">
        <v>639.28385815995125</v>
      </c>
      <c r="F25" s="75">
        <v>686.93540802490975</v>
      </c>
      <c r="G25" s="75">
        <v>882.88336477470807</v>
      </c>
      <c r="H25" s="75">
        <f>+E25-F25</f>
        <v>-47.651549864958497</v>
      </c>
      <c r="I25" s="78">
        <f>+E25/F25-1</f>
        <v>-6.9368312228899609E-2</v>
      </c>
    </row>
    <row r="26" spans="1:9" ht="33.5" thickBot="1" x14ac:dyDescent="0.5">
      <c r="A26" s="83"/>
      <c r="B26" s="83"/>
      <c r="C26" s="30" t="s">
        <v>541</v>
      </c>
      <c r="D26" s="30" t="str">
        <f>+D25</f>
        <v>US$ thousand</v>
      </c>
      <c r="E26" s="73">
        <v>339.87090250068434</v>
      </c>
      <c r="F26" s="73">
        <v>354.00090456489102</v>
      </c>
      <c r="G26" s="73">
        <v>514.44298390856022</v>
      </c>
      <c r="H26" s="73">
        <f t="shared" ref="H26:H27" si="0">+E26-F26</f>
        <v>-14.130002064206678</v>
      </c>
      <c r="I26" s="79">
        <f t="shared" ref="I26:I27" si="1">+E26/F26-1</f>
        <v>-3.9915158074452117E-2</v>
      </c>
    </row>
    <row r="27" spans="1:9" ht="33.5" thickBot="1" x14ac:dyDescent="0.5">
      <c r="A27" s="83"/>
      <c r="B27" s="83"/>
      <c r="C27" s="30" t="s">
        <v>542</v>
      </c>
      <c r="D27" s="30" t="str">
        <f>+D26</f>
        <v>US$ thousand</v>
      </c>
      <c r="E27" s="73">
        <f>+E26+E25</f>
        <v>979.15476066063559</v>
      </c>
      <c r="F27" s="73">
        <f>+F26+F25</f>
        <v>1040.9363125898008</v>
      </c>
      <c r="G27" s="73">
        <f>+G26+G25</f>
        <v>1397.3263486832684</v>
      </c>
      <c r="H27" s="73">
        <f t="shared" si="0"/>
        <v>-61.781551929165175</v>
      </c>
      <c r="I27" s="79">
        <f t="shared" si="1"/>
        <v>-5.9351903840740849E-2</v>
      </c>
    </row>
    <row r="28" spans="1:9" ht="17" thickBot="1" x14ac:dyDescent="0.5">
      <c r="A28" s="83"/>
      <c r="B28" s="83"/>
      <c r="C28" s="83"/>
      <c r="D28" s="83"/>
      <c r="E28" s="83"/>
      <c r="F28" s="83"/>
      <c r="G28" s="83"/>
      <c r="H28" s="83"/>
      <c r="I28" s="83"/>
    </row>
    <row r="29" spans="1:9" ht="17" thickBot="1" x14ac:dyDescent="0.5">
      <c r="A29" s="83"/>
      <c r="B29" s="83"/>
      <c r="C29" s="190" t="s">
        <v>543</v>
      </c>
      <c r="D29" s="156" t="s">
        <v>232</v>
      </c>
      <c r="E29" s="76">
        <v>2025</v>
      </c>
      <c r="F29" s="76">
        <v>2024</v>
      </c>
      <c r="G29" s="76">
        <v>2023</v>
      </c>
      <c r="H29" s="77" t="s">
        <v>22</v>
      </c>
      <c r="I29" s="77" t="s">
        <v>0</v>
      </c>
    </row>
    <row r="30" spans="1:9" ht="33.5" thickBot="1" x14ac:dyDescent="0.5">
      <c r="A30" s="83"/>
      <c r="B30" s="83"/>
      <c r="C30" s="56" t="s">
        <v>544</v>
      </c>
      <c r="D30" s="56" t="str">
        <f>+D27</f>
        <v>US$ thousand</v>
      </c>
      <c r="E30" s="75">
        <v>343.78052039901149</v>
      </c>
      <c r="F30" s="75">
        <v>371.38808504166531</v>
      </c>
      <c r="G30" s="75">
        <v>500.1895172287937</v>
      </c>
      <c r="H30" s="75">
        <f t="shared" ref="H30:H32" si="2">+E30-F30</f>
        <v>-27.607564642653813</v>
      </c>
      <c r="I30" s="78">
        <f t="shared" ref="I30:I32" si="3">+E30/F30-1</f>
        <v>-7.4336161429509939E-2</v>
      </c>
    </row>
    <row r="31" spans="1:9" ht="33.5" thickBot="1" x14ac:dyDescent="0.5">
      <c r="A31" s="83"/>
      <c r="B31" s="83"/>
      <c r="C31" s="30" t="s">
        <v>545</v>
      </c>
      <c r="D31" s="30" t="str">
        <f>+D30</f>
        <v>US$ thousand</v>
      </c>
      <c r="E31" s="73">
        <v>282.96337123287498</v>
      </c>
      <c r="F31" s="73">
        <v>307.70618791594376</v>
      </c>
      <c r="G31" s="73">
        <v>331.88052539416339</v>
      </c>
      <c r="H31" s="73">
        <f t="shared" si="2"/>
        <v>-24.742816683068781</v>
      </c>
      <c r="I31" s="79">
        <f t="shared" si="3"/>
        <v>-8.0410526842663921E-2</v>
      </c>
    </row>
    <row r="32" spans="1:9" ht="33.5" thickBot="1" x14ac:dyDescent="0.5">
      <c r="A32" s="83"/>
      <c r="B32" s="83"/>
      <c r="C32" s="30" t="s">
        <v>546</v>
      </c>
      <c r="D32" s="30" t="str">
        <f>+D31</f>
        <v>US$ thousand</v>
      </c>
      <c r="E32" s="73">
        <v>104.49972106720712</v>
      </c>
      <c r="F32" s="73">
        <v>101.76704565156095</v>
      </c>
      <c r="G32" s="73">
        <v>107.8704434544747</v>
      </c>
      <c r="H32" s="73">
        <f t="shared" si="2"/>
        <v>2.7326754156461703</v>
      </c>
      <c r="I32" s="79">
        <f t="shared" si="3"/>
        <v>2.685226242100569E-2</v>
      </c>
    </row>
    <row r="33" spans="1:9" ht="16.5" x14ac:dyDescent="0.45">
      <c r="A33" s="83"/>
      <c r="B33" s="83"/>
      <c r="C33" s="9"/>
      <c r="D33" s="9"/>
      <c r="E33" s="234"/>
      <c r="F33" s="235"/>
      <c r="G33" s="235"/>
      <c r="H33" s="83"/>
      <c r="I33" s="83"/>
    </row>
    <row r="34" spans="1:9" ht="37.5" customHeight="1" x14ac:dyDescent="0.45">
      <c r="A34" s="83"/>
      <c r="B34" s="316" t="s">
        <v>547</v>
      </c>
      <c r="C34" s="316"/>
      <c r="D34" s="316"/>
      <c r="E34" s="316"/>
      <c r="F34" s="316"/>
      <c r="G34" s="316"/>
      <c r="H34" s="316"/>
      <c r="I34" s="316"/>
    </row>
    <row r="35" spans="1:9" ht="16.5" customHeight="1" x14ac:dyDescent="0.45">
      <c r="A35" s="83"/>
      <c r="B35" s="158" t="s">
        <v>548</v>
      </c>
      <c r="C35" s="158"/>
      <c r="D35" s="158"/>
      <c r="E35" s="158"/>
      <c r="F35" s="158"/>
      <c r="G35" s="158"/>
      <c r="H35" s="158"/>
      <c r="I35" s="83"/>
    </row>
    <row r="36" spans="1:9" ht="16.5" x14ac:dyDescent="0.45">
      <c r="A36" s="83"/>
      <c r="B36" s="83"/>
      <c r="C36" s="83"/>
      <c r="D36" s="83"/>
      <c r="E36" s="83"/>
      <c r="F36" s="83"/>
      <c r="G36" s="83"/>
      <c r="H36" s="83"/>
      <c r="I36" s="83"/>
    </row>
  </sheetData>
  <mergeCells count="5">
    <mergeCell ref="B1:I1"/>
    <mergeCell ref="B34:I34"/>
    <mergeCell ref="C23:E23"/>
    <mergeCell ref="C3:E3"/>
    <mergeCell ref="C7:E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ADCF1-C6C8-418F-85BC-0BF41800F0CD}">
  <dimension ref="B1:G12"/>
  <sheetViews>
    <sheetView showGridLines="0" zoomScale="86" zoomScaleNormal="86" workbookViewId="0"/>
  </sheetViews>
  <sheetFormatPr baseColWidth="10" defaultColWidth="11.453125" defaultRowHeight="14.5" x14ac:dyDescent="0.35"/>
  <cols>
    <col min="2" max="2" width="62.1796875" customWidth="1"/>
    <col min="3" max="3" width="35.6328125" customWidth="1"/>
    <col min="4" max="4" width="30.6328125" customWidth="1"/>
    <col min="5" max="5" width="39" customWidth="1"/>
  </cols>
  <sheetData>
    <row r="1" spans="2:7" ht="21" customHeight="1" x14ac:dyDescent="0.35">
      <c r="B1" s="327" t="s">
        <v>652</v>
      </c>
      <c r="C1" s="327"/>
      <c r="D1" s="327"/>
      <c r="E1" s="327"/>
    </row>
    <row r="4" spans="2:7" ht="21" customHeight="1" x14ac:dyDescent="0.7">
      <c r="B4" s="204" t="s">
        <v>631</v>
      </c>
      <c r="C4" s="205"/>
    </row>
    <row r="5" spans="2:7" x14ac:dyDescent="0.35">
      <c r="B5" s="1"/>
    </row>
    <row r="6" spans="2:7" ht="16" x14ac:dyDescent="0.35">
      <c r="B6" s="38"/>
    </row>
    <row r="7" spans="2:7" ht="15" thickBot="1" x14ac:dyDescent="0.4">
      <c r="B7" s="1"/>
    </row>
    <row r="8" spans="2:7" ht="17" thickBot="1" x14ac:dyDescent="0.5">
      <c r="B8" s="197" t="s">
        <v>352</v>
      </c>
      <c r="C8" s="197" t="s">
        <v>353</v>
      </c>
      <c r="D8" s="197" t="s">
        <v>354</v>
      </c>
      <c r="E8" s="197" t="s">
        <v>355</v>
      </c>
    </row>
    <row r="9" spans="2:7" ht="62" customHeight="1" thickBot="1" x14ac:dyDescent="0.4">
      <c r="B9" s="198" t="s">
        <v>630</v>
      </c>
      <c r="C9" s="199" t="s">
        <v>632</v>
      </c>
      <c r="D9" s="199" t="s">
        <v>633</v>
      </c>
      <c r="E9" s="200" t="s">
        <v>632</v>
      </c>
    </row>
    <row r="10" spans="2:7" ht="138" customHeight="1" thickBot="1" x14ac:dyDescent="0.4">
      <c r="B10" s="201" t="s">
        <v>634</v>
      </c>
      <c r="C10" s="202" t="s">
        <v>635</v>
      </c>
      <c r="D10" s="203" t="s">
        <v>636</v>
      </c>
      <c r="E10" s="202" t="s">
        <v>637</v>
      </c>
      <c r="G10" s="196"/>
    </row>
    <row r="11" spans="2:7" ht="66.5" thickBot="1" x14ac:dyDescent="0.4">
      <c r="B11" s="201" t="s">
        <v>638</v>
      </c>
      <c r="C11" s="202" t="s">
        <v>639</v>
      </c>
      <c r="D11" s="203" t="s">
        <v>640</v>
      </c>
      <c r="E11" s="202" t="s">
        <v>641</v>
      </c>
    </row>
    <row r="12" spans="2:7" ht="50" thickBot="1" x14ac:dyDescent="0.4">
      <c r="B12" s="201" t="s">
        <v>642</v>
      </c>
      <c r="C12" s="202" t="s">
        <v>643</v>
      </c>
      <c r="D12" s="203" t="s">
        <v>636</v>
      </c>
      <c r="E12" s="202" t="s">
        <v>644</v>
      </c>
    </row>
  </sheetData>
  <mergeCells count="1">
    <mergeCell ref="B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dc20dd-9d90-4edf-ae42-1beaa514ca9b">
      <Terms xmlns="http://schemas.microsoft.com/office/infopath/2007/PartnerControls"/>
    </lcf76f155ced4ddcb4097134ff3c332f>
    <TaxCatchAll xmlns="ad031074-787d-48f9-b203-bb12d064d5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3FCFAC96B0D245893A7D459EBD6F58" ma:contentTypeVersion="19" ma:contentTypeDescription="Crear nuevo documento." ma:contentTypeScope="" ma:versionID="5a50696d46c2026f5acda27d7260a153">
  <xsd:schema xmlns:xsd="http://www.w3.org/2001/XMLSchema" xmlns:xs="http://www.w3.org/2001/XMLSchema" xmlns:p="http://schemas.microsoft.com/office/2006/metadata/properties" xmlns:ns2="04dc20dd-9d90-4edf-ae42-1beaa514ca9b" xmlns:ns3="ad031074-787d-48f9-b203-bb12d064d523" targetNamespace="http://schemas.microsoft.com/office/2006/metadata/properties" ma:root="true" ma:fieldsID="324e2ad4920365cf894b83c033e7a8a4" ns2:_="" ns3:_="">
    <xsd:import namespace="04dc20dd-9d90-4edf-ae42-1beaa514ca9b"/>
    <xsd:import namespace="ad031074-787d-48f9-b203-bb12d064d5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dc20dd-9d90-4edf-ae42-1beaa514ca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031074-787d-48f9-b203-bb12d064d523"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7566271-63d2-4991-93ec-b6303243d077}" ma:internalName="TaxCatchAll" ma:showField="CatchAllData" ma:web="ad031074-787d-48f9-b203-bb12d064d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6CBA6-CE7A-463A-88FF-390327351B21}">
  <ds:schemaRefs>
    <ds:schemaRef ds:uri="http://purl.org/dc/elements/1.1/"/>
    <ds:schemaRef ds:uri="http://www.w3.org/XML/1998/namespace"/>
    <ds:schemaRef ds:uri="04dc20dd-9d90-4edf-ae42-1beaa514ca9b"/>
    <ds:schemaRef ds:uri="http://purl.org/dc/terms/"/>
    <ds:schemaRef ds:uri="http://schemas.microsoft.com/office/2006/documentManagement/types"/>
    <ds:schemaRef ds:uri="ad031074-787d-48f9-b203-bb12d064d523"/>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6664937-9202-488B-8604-BC1AFC6845C6}">
  <ds:schemaRefs>
    <ds:schemaRef ds:uri="http://schemas.microsoft.com/sharepoint/v3/contenttype/forms"/>
  </ds:schemaRefs>
</ds:datastoreItem>
</file>

<file path=customXml/itemProps3.xml><?xml version="1.0" encoding="utf-8"?>
<ds:datastoreItem xmlns:ds="http://schemas.openxmlformats.org/officeDocument/2006/customXml" ds:itemID="{37D80C1A-15D9-4277-899E-CA29AE7453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dc20dd-9d90-4edf-ae42-1beaa514ca9b"/>
    <ds:schemaRef ds:uri="ad031074-787d-48f9-b203-bb12d064d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Index</vt:lpstr>
      <vt:lpstr>References</vt:lpstr>
      <vt:lpstr>Assumptions </vt:lpstr>
      <vt:lpstr>Environmental Indicators</vt:lpstr>
      <vt:lpstr>Environmental Targets</vt:lpstr>
      <vt:lpstr>Social Indicators</vt:lpstr>
      <vt:lpstr>Social Targets</vt:lpstr>
      <vt:lpstr>Governance Indicators</vt:lpstr>
      <vt:lpstr>Governance Targets</vt:lpstr>
      <vt:lpstr>Materiality methodology</vt:lpstr>
      <vt:lpstr>Emissions - 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Basauri Matas, Francisco Javier</dc:creator>
  <cp:keywords/>
  <dc:description/>
  <cp:lastModifiedBy>Basauri Matas, Francisco Javier</cp:lastModifiedBy>
  <cp:revision/>
  <cp:lastPrinted>2026-06-19T18:31:01Z</cp:lastPrinted>
  <dcterms:created xsi:type="dcterms:W3CDTF">2025-12-17T14:06:46Z</dcterms:created>
  <dcterms:modified xsi:type="dcterms:W3CDTF">2026-07-10T14:48:49Z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2025-12-17T15:02:17Z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47a7d22a-b35d-4125-867a-d5b69479d78b</vt:lpwstr>
  </property>
  <property fmtid="{D5CDD505-2E9C-101B-9397-08002B2CF9AE}" pid="8" name="MSIP_Label_797ad33d-ed35-43c0-b526-22bc83c17deb_ContentBits">
    <vt:lpwstr>1</vt:lpwstr>
  </property>
  <property fmtid="{D5CDD505-2E9C-101B-9397-08002B2CF9AE}" pid="9" name="MSIP_Label_797ad33d-ed35-43c0-b526-22bc83c17deb_Tag">
    <vt:lpwstr>10, 3, 0, 1</vt:lpwstr>
  </property>
  <property fmtid="{D5CDD505-2E9C-101B-9397-08002B2CF9AE}" pid="10" name="MediaServiceImageTags">
    <vt:lpwstr/>
  </property>
  <property fmtid="{D5CDD505-2E9C-101B-9397-08002B2CF9AE}" pid="11" name="ContentTypeId">
    <vt:lpwstr>0x010100273FCFAC96B0D245893A7D459EBD6F58</vt:lpwstr>
  </property>
</Properties>
</file>